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y\Desktop\TRANSPARENCIA HOJAS DE TRABAJO\V. i)\"/>
    </mc:Choice>
  </mc:AlternateContent>
  <bookViews>
    <workbookView xWindow="240" yWindow="315" windowWidth="18795" windowHeight="11460" firstSheet="3" activeTab="11"/>
  </bookViews>
  <sheets>
    <sheet name="ENE" sheetId="36" r:id="rId1"/>
    <sheet name="FEB" sheetId="41" r:id="rId2"/>
    <sheet name="MAR" sheetId="42" r:id="rId3"/>
    <sheet name="ABR" sheetId="43" r:id="rId4"/>
    <sheet name="MAY" sheetId="49" r:id="rId5"/>
    <sheet name="JUN " sheetId="50" r:id="rId6"/>
    <sheet name="JUL" sheetId="51" r:id="rId7"/>
    <sheet name="AGO" sheetId="52" r:id="rId8"/>
    <sheet name="SEP" sheetId="53" r:id="rId9"/>
    <sheet name="OCT" sheetId="54" r:id="rId10"/>
    <sheet name="NOV" sheetId="55" r:id="rId11"/>
    <sheet name="DIC" sheetId="56" r:id="rId12"/>
  </sheets>
  <calcPr calcId="152511"/>
</workbook>
</file>

<file path=xl/calcChain.xml><?xml version="1.0" encoding="utf-8"?>
<calcChain xmlns="http://schemas.openxmlformats.org/spreadsheetml/2006/main">
  <c r="C89" i="56" l="1"/>
  <c r="C92" i="56" s="1"/>
  <c r="C51" i="56"/>
  <c r="C48" i="56"/>
  <c r="C16" i="56"/>
  <c r="C14" i="56"/>
  <c r="C57" i="55"/>
  <c r="C16" i="55"/>
  <c r="C89" i="55"/>
  <c r="C92" i="55" s="1"/>
  <c r="C51" i="55"/>
  <c r="C48" i="55"/>
  <c r="C14" i="55"/>
  <c r="C49" i="54"/>
  <c r="C57" i="56" l="1"/>
  <c r="C94" i="56" s="1"/>
  <c r="C94" i="55"/>
  <c r="C89" i="54"/>
  <c r="C92" i="54" s="1"/>
  <c r="C51" i="54"/>
  <c r="C48" i="54"/>
  <c r="C16" i="54"/>
  <c r="C53" i="54" s="1"/>
  <c r="C14" i="54"/>
  <c r="C57" i="54" l="1"/>
  <c r="C94" i="54" s="1"/>
  <c r="C49" i="53"/>
  <c r="C89" i="53" l="1"/>
  <c r="C92" i="53" s="1"/>
  <c r="C51" i="53"/>
  <c r="C48" i="53"/>
  <c r="C16" i="53"/>
  <c r="C14" i="53"/>
  <c r="C89" i="52"/>
  <c r="C92" i="52" s="1"/>
  <c r="C49" i="52"/>
  <c r="C16" i="52"/>
  <c r="C14" i="52"/>
  <c r="C51" i="52"/>
  <c r="C48" i="52"/>
  <c r="C53" i="51"/>
  <c r="C49" i="51"/>
  <c r="C16" i="51"/>
  <c r="C53" i="53" l="1"/>
  <c r="C57" i="53" s="1"/>
  <c r="C94" i="53" s="1"/>
  <c r="C53" i="52"/>
  <c r="C57" i="52" s="1"/>
  <c r="C94" i="52" s="1"/>
  <c r="C74" i="50"/>
  <c r="C89" i="51"/>
  <c r="C92" i="51" s="1"/>
  <c r="C51" i="51"/>
  <c r="C48" i="51"/>
  <c r="C79" i="50"/>
  <c r="C88" i="50" s="1"/>
  <c r="C91" i="50" s="1"/>
  <c r="C50" i="50"/>
  <c r="C47" i="50"/>
  <c r="C16" i="50"/>
  <c r="C14" i="50"/>
  <c r="C48" i="49"/>
  <c r="C16" i="49"/>
  <c r="C79" i="49"/>
  <c r="C88" i="49"/>
  <c r="C92" i="49" s="1"/>
  <c r="C50" i="49"/>
  <c r="C47" i="49"/>
  <c r="C14" i="49"/>
  <c r="C57" i="51" l="1"/>
  <c r="C94" i="51" s="1"/>
  <c r="C52" i="50"/>
  <c r="C56" i="50" s="1"/>
  <c r="C93" i="50" s="1"/>
  <c r="C52" i="49"/>
  <c r="C56" i="49" s="1"/>
  <c r="C94" i="49" s="1"/>
  <c r="C79" i="43" l="1"/>
  <c r="C74" i="43"/>
  <c r="C50" i="43"/>
  <c r="C47" i="43"/>
  <c r="C16" i="43"/>
  <c r="C14" i="43"/>
  <c r="C50" i="42"/>
  <c r="C79" i="42"/>
  <c r="C74" i="42"/>
  <c r="C88" i="42" s="1"/>
  <c r="C91" i="42" s="1"/>
  <c r="C47" i="42"/>
  <c r="C16" i="42"/>
  <c r="C14" i="42"/>
  <c r="C88" i="43" l="1"/>
  <c r="C91" i="43" s="1"/>
  <c r="C52" i="43"/>
  <c r="C56" i="43" s="1"/>
  <c r="C52" i="42"/>
  <c r="C56" i="42" s="1"/>
  <c r="C93" i="42" s="1"/>
  <c r="C77" i="41"/>
  <c r="C72" i="41"/>
  <c r="C86" i="41" s="1"/>
  <c r="C89" i="41" s="1"/>
  <c r="C48" i="41"/>
  <c r="C45" i="41"/>
  <c r="C16" i="41"/>
  <c r="C14" i="41"/>
  <c r="C76" i="36"/>
  <c r="C16" i="36"/>
  <c r="C93" i="43" l="1"/>
  <c r="C50" i="41"/>
  <c r="C54" i="41" s="1"/>
  <c r="C91" i="41" s="1"/>
  <c r="C71" i="36" l="1"/>
  <c r="C85" i="36" s="1"/>
  <c r="C88" i="36" s="1"/>
  <c r="C47" i="36"/>
  <c r="C44" i="36"/>
  <c r="C14" i="36"/>
  <c r="C49" i="36" s="1"/>
  <c r="C53" i="36" l="1"/>
  <c r="C90" i="36" s="1"/>
</calcChain>
</file>

<file path=xl/sharedStrings.xml><?xml version="1.0" encoding="utf-8"?>
<sst xmlns="http://schemas.openxmlformats.org/spreadsheetml/2006/main" count="1081" uniqueCount="124">
  <si>
    <t>SISTEMA DE AGUA POTABLE ALCANTARILLADO Y SANEAMIENTO DEL MUNICIPIO DE COLOTLAN</t>
  </si>
  <si>
    <t>Área Administrativa, Finanzas y Contabilidad</t>
  </si>
  <si>
    <t>Informe Detallado de Ingresos y Egresos</t>
  </si>
  <si>
    <t xml:space="preserve">  I n g r e s o s</t>
  </si>
  <si>
    <t xml:space="preserve"> </t>
  </si>
  <si>
    <t xml:space="preserve"> INGRESOS Y OTROS BENEFICIOS</t>
  </si>
  <si>
    <t xml:space="preserve">   INGRESOS DE GESTIÓN</t>
  </si>
  <si>
    <t>DERECHOS POR PRESTACIÓN DE SERVICIOS</t>
  </si>
  <si>
    <t>ACCESORIOS DE DERECHO</t>
  </si>
  <si>
    <t>Recargos</t>
  </si>
  <si>
    <t>Total INGRESOS DE GESTIÓN</t>
  </si>
  <si>
    <t>INTERESES GANADOS DE VALORES</t>
  </si>
  <si>
    <t xml:space="preserve">  Total Ingresos</t>
  </si>
  <si>
    <t xml:space="preserve">  E g r e s o s</t>
  </si>
  <si>
    <t xml:space="preserve"> GASTOS Y OTRAS PÉRDIDAS</t>
  </si>
  <si>
    <t xml:space="preserve">   GASTOS DE FUNCIONAMIENTO</t>
  </si>
  <si>
    <t>REMUNERACIONES AL PERSONAL DE CARÁCTER PERMANENTE</t>
  </si>
  <si>
    <t>REMUNERACIONES AL PERSONAL DE CARÁCTER TRANSITORIO</t>
  </si>
  <si>
    <t>REMUNERACIONES ADICIONALES Y ESPECIALES</t>
  </si>
  <si>
    <t>MATERIALES Y ARTÍCULOS DE CONSTRUCCIÓN Y DE REPARA</t>
  </si>
  <si>
    <t>PRODUCTOS QUIMICOS</t>
  </si>
  <si>
    <t>SERVICIOS BÁSICOS</t>
  </si>
  <si>
    <t>Energía Eléctrica</t>
  </si>
  <si>
    <t>Teléfono</t>
  </si>
  <si>
    <t>SERVICIOS DE ARRENDAMIENTO</t>
  </si>
  <si>
    <t>SERVICIOS FINANCIEROS</t>
  </si>
  <si>
    <t>SERVICIOS DE INSTALACIÓN</t>
  </si>
  <si>
    <t>SERVICIOS DE TRASLADO Y VIÁTICOS</t>
  </si>
  <si>
    <t>Total GASTOS DE FUNCIONAMIENTO</t>
  </si>
  <si>
    <t xml:space="preserve">  Total Egresos</t>
  </si>
  <si>
    <t xml:space="preserve">  Utilidad (o Pérdida)</t>
  </si>
  <si>
    <t>OTRAS PRESTACIONES SOCIALES Y ECONOMICAS</t>
  </si>
  <si>
    <t>MATERIAL DE ADMINISTRACION</t>
  </si>
  <si>
    <t>BONIFICACIONES Y DESCUENTOS OTORGADOS (Desc pronto pago)</t>
  </si>
  <si>
    <t>TRANSFERENCIAS, ASIGNACIONES, SUBSIDIOS Y OTRAS AYUDAS (50%)</t>
  </si>
  <si>
    <t>SERVICIOS OFICIALES</t>
  </si>
  <si>
    <t>ALIMENTOS Y UTENSILIOS</t>
  </si>
  <si>
    <t>VESTUARIO</t>
  </si>
  <si>
    <t>MATERIAS PRIMAS  (Manteca Inca)</t>
  </si>
  <si>
    <t>Multas</t>
  </si>
  <si>
    <t>TRANSFERECIAS DEL GOBIERNO MUNICIPAL</t>
  </si>
  <si>
    <t>Arrendamiento de Maquinaria</t>
  </si>
  <si>
    <t>COMBUSTIBLES Y LUBRICANTES</t>
  </si>
  <si>
    <t>Telefonía Celular</t>
  </si>
  <si>
    <t>Mobiliario</t>
  </si>
  <si>
    <t>HERRAMIENTA</t>
  </si>
  <si>
    <t xml:space="preserve">SERVICIOS PROFESIONALES </t>
  </si>
  <si>
    <t xml:space="preserve">PRODUCTOS DE TIPO CORRIENTE  </t>
  </si>
  <si>
    <t>DERECHOS POR EL USO</t>
  </si>
  <si>
    <t>Constancias</t>
  </si>
  <si>
    <t>Venta de Materiales</t>
  </si>
  <si>
    <t>DEVOLUCION PRODDER</t>
  </si>
  <si>
    <t>OTROS SERVICIOS GENERALES  (SE PAGÓ PRODDER)</t>
  </si>
  <si>
    <t>Servicio postal</t>
  </si>
  <si>
    <t>Nota 2: IVA por recuperar  $ 0.00</t>
  </si>
  <si>
    <t>Enero 2014</t>
  </si>
  <si>
    <t>Febrero 2014</t>
  </si>
  <si>
    <t>Marzo 2014</t>
  </si>
  <si>
    <t>Abril 2014</t>
  </si>
  <si>
    <t>Servicio Domestico de cuota fija Vigente</t>
  </si>
  <si>
    <t>Servicio Domestico de cuota fija Vencido</t>
  </si>
  <si>
    <t>Servicio Domestico de cuota fija Convenios</t>
  </si>
  <si>
    <t>Servicio medido uso doméstico Vigente</t>
  </si>
  <si>
    <t>Servicio medido uso doméstico Vencido</t>
  </si>
  <si>
    <t>Servicio no doméstico de cuota fija Vigente</t>
  </si>
  <si>
    <t>Servicio no doméstico de cuota fija Vencido</t>
  </si>
  <si>
    <t>Servicio medido uso no doméstico Vigente</t>
  </si>
  <si>
    <t>Servicio medido uso no doméstico Vencido</t>
  </si>
  <si>
    <t>'20% para el saneamiento serv fijo vigente</t>
  </si>
  <si>
    <t>'20% para el saneamiento ser fijo vencido</t>
  </si>
  <si>
    <t>'20% para el saneamiento serv medido vigente</t>
  </si>
  <si>
    <t>'20% para saneamiento serv medido vencido</t>
  </si>
  <si>
    <t>'2% o 3% para la infraestructura bás. Ex.Fijo  Vig</t>
  </si>
  <si>
    <t>'2% o 3% para la infraestructura bás.Ex. Fijo Ven</t>
  </si>
  <si>
    <t>'2% o 3% para la infraestructura bás.Ex med vig</t>
  </si>
  <si>
    <t>'2% o 3% para la infraestructura bás.Ex med ven</t>
  </si>
  <si>
    <t>Agua en bloque</t>
  </si>
  <si>
    <t>Derechos de Incorporacion</t>
  </si>
  <si>
    <t>Conexión o reconexión al servicio de agua potable</t>
  </si>
  <si>
    <t>Instalacion de Tomas</t>
  </si>
  <si>
    <t>Instalacion de Medidores</t>
  </si>
  <si>
    <t>Instalación de Drenaje</t>
  </si>
  <si>
    <t>Cortes y Reconexiones</t>
  </si>
  <si>
    <t>Derechos de conexion de agua</t>
  </si>
  <si>
    <t>Derechos de conexión de drenaje</t>
  </si>
  <si>
    <t>Nota 1: IVA recuperado en el mes $ 0.00</t>
  </si>
  <si>
    <t>Aprovechamiento de la infraestructura básica existente</t>
  </si>
  <si>
    <t>Servicio medido uso no doméstico Convenios</t>
  </si>
  <si>
    <t xml:space="preserve">OTROS SERVICIOS GENERALES  </t>
  </si>
  <si>
    <t>Nota 2: IVA por recuperar  $ 34,005.00</t>
  </si>
  <si>
    <t>Servicios en localidades tarifa mínima Vigente</t>
  </si>
  <si>
    <t>Desazolve</t>
  </si>
  <si>
    <t>Nota 2: IVA por recuperar  $ 61,845.00</t>
  </si>
  <si>
    <t>Nota 2: IVA por recuperar  $ 63,364.00</t>
  </si>
  <si>
    <t>Mayo 2014</t>
  </si>
  <si>
    <t>Junio 2014</t>
  </si>
  <si>
    <t>Julio 2014</t>
  </si>
  <si>
    <t>Agosto 2014</t>
  </si>
  <si>
    <t>Septiembre 2014</t>
  </si>
  <si>
    <t>Nota 2: IVA por recuperar  $ 79,496.00</t>
  </si>
  <si>
    <t>SERVICIOS PROFESIONALES (Mantenimiento ATL2008)</t>
  </si>
  <si>
    <t>TRANSFERENCIAS, ASIGNACIONES, SUBSIDIOS Y OTRAS AYUDAS (50%) Y RIFA PRONTO PAGO</t>
  </si>
  <si>
    <t>Nota 2: IVA por recuperar  $ 62,933.00</t>
  </si>
  <si>
    <t>SERVICIOS PROFESIONALES</t>
  </si>
  <si>
    <t>Arrendamiento de Maquinaria(Maniobras Boquilla de los Pérez y El Carrizal)</t>
  </si>
  <si>
    <t>Nota 2: IVA por recuperar  $ 46,234.00</t>
  </si>
  <si>
    <t>Ampliación de red de agua</t>
  </si>
  <si>
    <t>OTROS SERVICIOS GENERALES  (PRODDER)</t>
  </si>
  <si>
    <t>Nota 2: IVA por recuperar  $ 52,213.00</t>
  </si>
  <si>
    <t>Nota 2: IVA por recuperar  $ 42,241.00</t>
  </si>
  <si>
    <t>Octubre 2014</t>
  </si>
  <si>
    <t>10% para la infraestructura bás. Ex.Fijo  Vig</t>
  </si>
  <si>
    <t>10% para la infraestructura bás.Ex. Fijo Ven</t>
  </si>
  <si>
    <t>10% para la infraestructura bás.Ex med vig</t>
  </si>
  <si>
    <t>10% para la infraestructura bás.Ex med ven</t>
  </si>
  <si>
    <t>Noviembre 2014</t>
  </si>
  <si>
    <t>Diciembre 2014</t>
  </si>
  <si>
    <t>SERVICIOS PROFESIONALES (asesosria dev. IVA en octubre)</t>
  </si>
  <si>
    <t>Nota 1: IVA recuperado en el mes $ 597,313.00</t>
  </si>
  <si>
    <t>Nota 2: IVA por recuperar  $ 66,471.00</t>
  </si>
  <si>
    <t>Nota 1: IVA recuperado en el mes $ 57,217.00</t>
  </si>
  <si>
    <t>Nota 2: IVA por recuperar  $ 59,095.00</t>
  </si>
  <si>
    <t>Nota 2: IVA por recuperar  $ 51,105.00</t>
  </si>
  <si>
    <r>
      <t>SERVICIOS PROFESIONALES (</t>
    </r>
    <r>
      <rPr>
        <b/>
        <sz val="9"/>
        <color theme="1"/>
        <rFont val="Arial"/>
        <family val="2"/>
      </rPr>
      <t>Rec. Disco Duro de servidor y validación ATL2008</t>
    </r>
    <r>
      <rPr>
        <b/>
        <sz val="10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</si>
</sst>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7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vertAlign val="subscript"/>
      <sz val="16"/>
      <name val="Arial"/>
      <family val="2"/>
    </font>
    <font>
      <b/>
      <i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0"/>
      <color indexed="8"/>
      <name val="Arial"/>
      <family val="2"/>
    </font>
    <font>
      <sz val="8"/>
      <color indexed="8"/>
      <name val="Arial"/>
      <family val="2"/>
    </font>
    <font>
      <i/>
      <sz val="10"/>
      <color rgb="FFFF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ill="1"/>
    <xf numFmtId="0" fontId="0" fillId="2" borderId="0" xfId="0" applyFill="1" applyAlignment="1"/>
    <xf numFmtId="49" fontId="8" fillId="2" borderId="0" xfId="0" applyNumberFormat="1" applyFont="1" applyFill="1" applyAlignment="1">
      <alignment horizontal="left" vertical="top"/>
    </xf>
    <xf numFmtId="49" fontId="10" fillId="2" borderId="3" xfId="0" applyNumberFormat="1" applyFont="1" applyFill="1" applyBorder="1" applyAlignment="1">
      <alignment horizontal="left" vertical="top"/>
    </xf>
    <xf numFmtId="164" fontId="10" fillId="0" borderId="3" xfId="2" applyNumberFormat="1" applyFont="1" applyFill="1" applyBorder="1" applyAlignment="1">
      <alignment horizontal="right" vertical="top"/>
    </xf>
    <xf numFmtId="49" fontId="11" fillId="0" borderId="3" xfId="1" applyNumberFormat="1" applyFont="1" applyFill="1" applyBorder="1" applyAlignment="1">
      <alignment horizontal="left" vertical="top"/>
    </xf>
    <xf numFmtId="164" fontId="11" fillId="0" borderId="3" xfId="2" applyNumberFormat="1" applyFont="1" applyFill="1" applyBorder="1" applyAlignment="1">
      <alignment horizontal="right" vertical="top"/>
    </xf>
    <xf numFmtId="49" fontId="10" fillId="3" borderId="3" xfId="0" applyNumberFormat="1" applyFont="1" applyFill="1" applyBorder="1" applyAlignment="1">
      <alignment horizontal="left" vertical="top"/>
    </xf>
    <xf numFmtId="164" fontId="10" fillId="3" borderId="3" xfId="2" applyNumberFormat="1" applyFont="1" applyFill="1" applyBorder="1" applyAlignment="1">
      <alignment horizontal="right" vertical="top"/>
    </xf>
    <xf numFmtId="49" fontId="7" fillId="3" borderId="3" xfId="0" applyNumberFormat="1" applyFont="1" applyFill="1" applyBorder="1" applyAlignment="1">
      <alignment horizontal="left" vertical="top"/>
    </xf>
    <xf numFmtId="49" fontId="8" fillId="3" borderId="3" xfId="0" applyNumberFormat="1" applyFont="1" applyFill="1" applyBorder="1" applyAlignment="1">
      <alignment horizontal="left" vertical="top"/>
    </xf>
    <xf numFmtId="49" fontId="7" fillId="2" borderId="0" xfId="0" applyNumberFormat="1" applyFont="1" applyFill="1" applyAlignment="1">
      <alignment vertical="top"/>
    </xf>
    <xf numFmtId="0" fontId="0" fillId="0" borderId="0" xfId="0" applyAlignment="1"/>
    <xf numFmtId="49" fontId="3" fillId="2" borderId="3" xfId="0" applyNumberFormat="1" applyFont="1" applyFill="1" applyBorder="1" applyAlignment="1">
      <alignment horizontal="left" vertical="top"/>
    </xf>
    <xf numFmtId="164" fontId="3" fillId="0" borderId="3" xfId="2" applyNumberFormat="1" applyFont="1" applyFill="1" applyBorder="1" applyAlignment="1">
      <alignment horizontal="right" vertical="top"/>
    </xf>
    <xf numFmtId="49" fontId="13" fillId="0" borderId="3" xfId="1" applyNumberFormat="1" applyFont="1" applyFill="1" applyBorder="1" applyAlignment="1">
      <alignment horizontal="left" vertical="top"/>
    </xf>
    <xf numFmtId="164" fontId="13" fillId="0" borderId="3" xfId="2" applyNumberFormat="1" applyFont="1" applyFill="1" applyBorder="1" applyAlignment="1">
      <alignment horizontal="right" vertical="top"/>
    </xf>
    <xf numFmtId="49" fontId="14" fillId="2" borderId="3" xfId="0" applyNumberFormat="1" applyFont="1" applyFill="1" applyBorder="1" applyAlignment="1">
      <alignment horizontal="left" vertical="top"/>
    </xf>
    <xf numFmtId="164" fontId="14" fillId="0" borderId="3" xfId="2" applyNumberFormat="1" applyFont="1" applyFill="1" applyBorder="1" applyAlignment="1">
      <alignment horizontal="right" vertical="top"/>
    </xf>
    <xf numFmtId="49" fontId="9" fillId="3" borderId="3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/>
    <xf numFmtId="49" fontId="9" fillId="0" borderId="4" xfId="0" applyNumberFormat="1" applyFont="1" applyFill="1" applyBorder="1" applyAlignment="1">
      <alignment horizontal="left" vertical="top"/>
    </xf>
    <xf numFmtId="0" fontId="0" fillId="0" borderId="0" xfId="0" applyFill="1"/>
    <xf numFmtId="0" fontId="1" fillId="0" borderId="0" xfId="0" applyFont="1"/>
    <xf numFmtId="0" fontId="2" fillId="0" borderId="0" xfId="1"/>
    <xf numFmtId="43" fontId="10" fillId="3" borderId="3" xfId="2" applyNumberFormat="1" applyFont="1" applyFill="1" applyBorder="1" applyAlignment="1">
      <alignment horizontal="right" vertical="top"/>
    </xf>
    <xf numFmtId="164" fontId="9" fillId="0" borderId="3" xfId="2" applyNumberFormat="1" applyFont="1" applyFill="1" applyBorder="1" applyAlignment="1">
      <alignment horizontal="right" vertical="top"/>
    </xf>
    <xf numFmtId="164" fontId="5" fillId="0" borderId="3" xfId="2" applyNumberFormat="1" applyFont="1" applyFill="1" applyBorder="1" applyAlignment="1">
      <alignment horizontal="right" vertical="top"/>
    </xf>
    <xf numFmtId="0" fontId="18" fillId="0" borderId="0" xfId="0" applyFont="1"/>
    <xf numFmtId="49" fontId="8" fillId="0" borderId="3" xfId="1" applyNumberFormat="1" applyFont="1" applyFill="1" applyBorder="1" applyAlignment="1">
      <alignment horizontal="left" vertical="top"/>
    </xf>
    <xf numFmtId="43" fontId="1" fillId="0" borderId="4" xfId="0" applyNumberFormat="1" applyFont="1" applyBorder="1"/>
    <xf numFmtId="49" fontId="7" fillId="2" borderId="0" xfId="0" applyNumberFormat="1" applyFont="1" applyFill="1" applyAlignment="1">
      <alignment horizontal="left" vertical="top"/>
    </xf>
    <xf numFmtId="167" fontId="13" fillId="0" borderId="3" xfId="2" applyNumberFormat="1" applyFont="1" applyFill="1" applyBorder="1" applyAlignment="1">
      <alignment horizontal="right" vertical="top"/>
    </xf>
    <xf numFmtId="49" fontId="7" fillId="2" borderId="0" xfId="0" applyNumberFormat="1" applyFont="1" applyFill="1" applyAlignment="1">
      <alignment horizontal="left" vertical="top"/>
    </xf>
    <xf numFmtId="49" fontId="7" fillId="2" borderId="0" xfId="0" applyNumberFormat="1" applyFont="1" applyFill="1" applyAlignment="1">
      <alignment horizontal="left" vertical="top"/>
    </xf>
    <xf numFmtId="49" fontId="11" fillId="2" borderId="3" xfId="0" applyNumberFormat="1" applyFont="1" applyFill="1" applyBorder="1" applyAlignment="1">
      <alignment horizontal="left" vertical="top"/>
    </xf>
    <xf numFmtId="4" fontId="11" fillId="0" borderId="3" xfId="0" applyNumberFormat="1" applyFont="1" applyFill="1" applyBorder="1" applyAlignment="1">
      <alignment horizontal="right" vertical="top"/>
    </xf>
    <xf numFmtId="4" fontId="11" fillId="2" borderId="3" xfId="0" applyNumberFormat="1" applyFont="1" applyFill="1" applyBorder="1" applyAlignment="1">
      <alignment horizontal="right" vertical="top"/>
    </xf>
    <xf numFmtId="49" fontId="19" fillId="2" borderId="3" xfId="0" applyNumberFormat="1" applyFont="1" applyFill="1" applyBorder="1" applyAlignment="1">
      <alignment horizontal="left" vertical="top"/>
    </xf>
    <xf numFmtId="49" fontId="11" fillId="2" borderId="6" xfId="0" applyNumberFormat="1" applyFont="1" applyFill="1" applyBorder="1" applyAlignment="1">
      <alignment horizontal="left" vertical="top"/>
    </xf>
    <xf numFmtId="49" fontId="20" fillId="2" borderId="7" xfId="0" applyNumberFormat="1" applyFont="1" applyFill="1" applyBorder="1" applyAlignment="1">
      <alignment horizontal="left" vertical="top"/>
    </xf>
    <xf numFmtId="49" fontId="19" fillId="2" borderId="6" xfId="0" applyNumberFormat="1" applyFont="1" applyFill="1" applyBorder="1" applyAlignment="1">
      <alignment horizontal="left" vertical="top"/>
    </xf>
    <xf numFmtId="49" fontId="7" fillId="2" borderId="0" xfId="0" applyNumberFormat="1" applyFont="1" applyFill="1" applyAlignment="1">
      <alignment horizontal="left" vertical="top"/>
    </xf>
    <xf numFmtId="49" fontId="7" fillId="2" borderId="0" xfId="0" applyNumberFormat="1" applyFont="1" applyFill="1" applyAlignment="1">
      <alignment horizontal="left" vertical="top"/>
    </xf>
    <xf numFmtId="0" fontId="2" fillId="0" borderId="3" xfId="1" applyFill="1" applyBorder="1"/>
    <xf numFmtId="164" fontId="21" fillId="0" borderId="3" xfId="2" applyNumberFormat="1" applyFont="1" applyFill="1" applyBorder="1" applyAlignment="1">
      <alignment horizontal="right" vertical="top"/>
    </xf>
    <xf numFmtId="49" fontId="7" fillId="2" borderId="0" xfId="0" applyNumberFormat="1" applyFont="1" applyFill="1" applyAlignment="1">
      <alignment horizontal="left" vertical="top"/>
    </xf>
    <xf numFmtId="43" fontId="2" fillId="0" borderId="0" xfId="1" applyNumberFormat="1" applyFill="1"/>
    <xf numFmtId="49" fontId="7" fillId="2" borderId="0" xfId="0" applyNumberFormat="1" applyFont="1" applyFill="1" applyAlignment="1">
      <alignment horizontal="left" vertical="top"/>
    </xf>
    <xf numFmtId="49" fontId="9" fillId="2" borderId="0" xfId="0" applyNumberFormat="1" applyFont="1" applyFill="1" applyAlignment="1">
      <alignment horizontal="left" vertical="top"/>
    </xf>
    <xf numFmtId="0" fontId="3" fillId="0" borderId="0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49" fontId="6" fillId="0" borderId="2" xfId="1" applyNumberFormat="1" applyFont="1" applyBorder="1" applyAlignment="1">
      <alignment horizontal="center"/>
    </xf>
    <xf numFmtId="49" fontId="7" fillId="2" borderId="0" xfId="0" applyNumberFormat="1" applyFont="1" applyFill="1" applyAlignment="1">
      <alignment horizontal="left" vertical="top"/>
    </xf>
    <xf numFmtId="0" fontId="17" fillId="0" borderId="0" xfId="0" applyFont="1" applyAlignment="1">
      <alignment horizontal="center"/>
    </xf>
    <xf numFmtId="49" fontId="10" fillId="2" borderId="2" xfId="0" applyNumberFormat="1" applyFont="1" applyFill="1" applyBorder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 vertical="top"/>
    </xf>
    <xf numFmtId="49" fontId="10" fillId="2" borderId="5" xfId="0" applyNumberFormat="1" applyFont="1" applyFill="1" applyBorder="1" applyAlignment="1">
      <alignment horizontal="center" vertical="top"/>
    </xf>
    <xf numFmtId="49" fontId="10" fillId="3" borderId="8" xfId="0" applyNumberFormat="1" applyFont="1" applyFill="1" applyBorder="1" applyAlignment="1">
      <alignment horizontal="left" vertical="top" wrapText="1"/>
    </xf>
    <xf numFmtId="49" fontId="10" fillId="3" borderId="9" xfId="0" applyNumberFormat="1" applyFont="1" applyFill="1" applyBorder="1" applyAlignment="1">
      <alignment horizontal="left" vertical="top" wrapText="1"/>
    </xf>
    <xf numFmtId="164" fontId="10" fillId="3" borderId="8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</cellXfs>
  <cellStyles count="8">
    <cellStyle name="Millares 2" xfId="2"/>
    <cellStyle name="Millares 2 2" xfId="6"/>
    <cellStyle name="Moneda 2" xfId="3"/>
    <cellStyle name="Moneda 2 2" xfId="7"/>
    <cellStyle name="Normal" xfId="0" builtinId="0"/>
    <cellStyle name="Normal 2" xfId="1"/>
    <cellStyle name="Normal 2 2" xfId="5"/>
    <cellStyle name="Normal 3" xfId="4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142875</xdr:rowOff>
    </xdr:to>
    <xdr:pic>
      <xdr:nvPicPr>
        <xdr:cNvPr id="2" name="1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90500"/>
          <a:ext cx="127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2038351</xdr:colOff>
      <xdr:row>1</xdr:row>
      <xdr:rowOff>0</xdr:rowOff>
    </xdr:from>
    <xdr:to>
      <xdr:col>1</xdr:col>
      <xdr:colOff>2038352</xdr:colOff>
      <xdr:row>4</xdr:row>
      <xdr:rowOff>0</xdr:rowOff>
    </xdr:to>
    <xdr:pic>
      <xdr:nvPicPr>
        <xdr:cNvPr id="3" name="2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6" y="190500"/>
          <a:ext cx="1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142875</xdr:rowOff>
    </xdr:to>
    <xdr:pic>
      <xdr:nvPicPr>
        <xdr:cNvPr id="4" name="3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90500"/>
          <a:ext cx="127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2028824</xdr:colOff>
      <xdr:row>1</xdr:row>
      <xdr:rowOff>0</xdr:rowOff>
    </xdr:from>
    <xdr:to>
      <xdr:col>1</xdr:col>
      <xdr:colOff>2028824</xdr:colOff>
      <xdr:row>5</xdr:row>
      <xdr:rowOff>76200</xdr:rowOff>
    </xdr:to>
    <xdr:pic>
      <xdr:nvPicPr>
        <xdr:cNvPr id="5" name="4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49" y="190500"/>
          <a:ext cx="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2019300</xdr:colOff>
      <xdr:row>1</xdr:row>
      <xdr:rowOff>0</xdr:rowOff>
    </xdr:from>
    <xdr:to>
      <xdr:col>1</xdr:col>
      <xdr:colOff>2019300</xdr:colOff>
      <xdr:row>4</xdr:row>
      <xdr:rowOff>114300</xdr:rowOff>
    </xdr:to>
    <xdr:pic>
      <xdr:nvPicPr>
        <xdr:cNvPr id="6" name="5 Imagen" descr="F:\LOGO SAPASCO 2013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190500"/>
          <a:ext cx="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2305049</xdr:colOff>
      <xdr:row>0</xdr:row>
      <xdr:rowOff>0</xdr:rowOff>
    </xdr:from>
    <xdr:to>
      <xdr:col>1</xdr:col>
      <xdr:colOff>4067174</xdr:colOff>
      <xdr:row>3</xdr:row>
      <xdr:rowOff>9525</xdr:rowOff>
    </xdr:to>
    <xdr:pic>
      <xdr:nvPicPr>
        <xdr:cNvPr id="7" name="6 Imagen" descr="F:\LOGO SAPASCO 2013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49" y="0"/>
          <a:ext cx="17621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0</xdr:rowOff>
    </xdr:to>
    <xdr:pic>
      <xdr:nvPicPr>
        <xdr:cNvPr id="2" name="1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0500"/>
          <a:ext cx="127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2038351</xdr:colOff>
      <xdr:row>1</xdr:row>
      <xdr:rowOff>0</xdr:rowOff>
    </xdr:from>
    <xdr:to>
      <xdr:col>1</xdr:col>
      <xdr:colOff>2038352</xdr:colOff>
      <xdr:row>3</xdr:row>
      <xdr:rowOff>76200</xdr:rowOff>
    </xdr:to>
    <xdr:pic>
      <xdr:nvPicPr>
        <xdr:cNvPr id="3" name="2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6" y="190500"/>
          <a:ext cx="1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0</xdr:rowOff>
    </xdr:to>
    <xdr:pic>
      <xdr:nvPicPr>
        <xdr:cNvPr id="4" name="3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0500"/>
          <a:ext cx="127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2028824</xdr:colOff>
      <xdr:row>1</xdr:row>
      <xdr:rowOff>0</xdr:rowOff>
    </xdr:from>
    <xdr:to>
      <xdr:col>1</xdr:col>
      <xdr:colOff>2028824</xdr:colOff>
      <xdr:row>4</xdr:row>
      <xdr:rowOff>47625</xdr:rowOff>
    </xdr:to>
    <xdr:pic>
      <xdr:nvPicPr>
        <xdr:cNvPr id="5" name="4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399" y="190500"/>
          <a:ext cx="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2019300</xdr:colOff>
      <xdr:row>1</xdr:row>
      <xdr:rowOff>0</xdr:rowOff>
    </xdr:from>
    <xdr:to>
      <xdr:col>1</xdr:col>
      <xdr:colOff>2019300</xdr:colOff>
      <xdr:row>3</xdr:row>
      <xdr:rowOff>133350</xdr:rowOff>
    </xdr:to>
    <xdr:pic>
      <xdr:nvPicPr>
        <xdr:cNvPr id="6" name="5 Imagen" descr="F:\LOGO SAPASCO 2013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90500"/>
          <a:ext cx="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2190749</xdr:colOff>
      <xdr:row>0</xdr:row>
      <xdr:rowOff>0</xdr:rowOff>
    </xdr:from>
    <xdr:to>
      <xdr:col>1</xdr:col>
      <xdr:colOff>4105275</xdr:colOff>
      <xdr:row>3</xdr:row>
      <xdr:rowOff>0</xdr:rowOff>
    </xdr:to>
    <xdr:pic>
      <xdr:nvPicPr>
        <xdr:cNvPr id="7" name="6 Imagen" descr="F:\LOGO SAPASCO 2013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4" y="0"/>
          <a:ext cx="1914526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0</xdr:rowOff>
    </xdr:to>
    <xdr:pic>
      <xdr:nvPicPr>
        <xdr:cNvPr id="2" name="1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0500"/>
          <a:ext cx="127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2038351</xdr:colOff>
      <xdr:row>1</xdr:row>
      <xdr:rowOff>0</xdr:rowOff>
    </xdr:from>
    <xdr:to>
      <xdr:col>1</xdr:col>
      <xdr:colOff>2038352</xdr:colOff>
      <xdr:row>3</xdr:row>
      <xdr:rowOff>76200</xdr:rowOff>
    </xdr:to>
    <xdr:pic>
      <xdr:nvPicPr>
        <xdr:cNvPr id="3" name="2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6" y="190500"/>
          <a:ext cx="1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0</xdr:rowOff>
    </xdr:to>
    <xdr:pic>
      <xdr:nvPicPr>
        <xdr:cNvPr id="4" name="3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0500"/>
          <a:ext cx="127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2028824</xdr:colOff>
      <xdr:row>1</xdr:row>
      <xdr:rowOff>0</xdr:rowOff>
    </xdr:from>
    <xdr:to>
      <xdr:col>1</xdr:col>
      <xdr:colOff>2028824</xdr:colOff>
      <xdr:row>4</xdr:row>
      <xdr:rowOff>47625</xdr:rowOff>
    </xdr:to>
    <xdr:pic>
      <xdr:nvPicPr>
        <xdr:cNvPr id="5" name="4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399" y="190500"/>
          <a:ext cx="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2019300</xdr:colOff>
      <xdr:row>1</xdr:row>
      <xdr:rowOff>0</xdr:rowOff>
    </xdr:from>
    <xdr:to>
      <xdr:col>1</xdr:col>
      <xdr:colOff>2019300</xdr:colOff>
      <xdr:row>3</xdr:row>
      <xdr:rowOff>133350</xdr:rowOff>
    </xdr:to>
    <xdr:pic>
      <xdr:nvPicPr>
        <xdr:cNvPr id="6" name="5 Imagen" descr="F:\LOGO SAPASCO 2013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90500"/>
          <a:ext cx="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2305049</xdr:colOff>
      <xdr:row>0</xdr:row>
      <xdr:rowOff>0</xdr:rowOff>
    </xdr:from>
    <xdr:to>
      <xdr:col>1</xdr:col>
      <xdr:colOff>4257675</xdr:colOff>
      <xdr:row>3</xdr:row>
      <xdr:rowOff>0</xdr:rowOff>
    </xdr:to>
    <xdr:pic>
      <xdr:nvPicPr>
        <xdr:cNvPr id="7" name="6 Imagen" descr="F:\LOGO SAPASCO 2013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4" y="0"/>
          <a:ext cx="1952626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0</xdr:rowOff>
    </xdr:to>
    <xdr:pic>
      <xdr:nvPicPr>
        <xdr:cNvPr id="2" name="1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0500"/>
          <a:ext cx="127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2038351</xdr:colOff>
      <xdr:row>1</xdr:row>
      <xdr:rowOff>0</xdr:rowOff>
    </xdr:from>
    <xdr:to>
      <xdr:col>1</xdr:col>
      <xdr:colOff>2038352</xdr:colOff>
      <xdr:row>3</xdr:row>
      <xdr:rowOff>76200</xdr:rowOff>
    </xdr:to>
    <xdr:pic>
      <xdr:nvPicPr>
        <xdr:cNvPr id="3" name="2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6" y="190500"/>
          <a:ext cx="1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0</xdr:rowOff>
    </xdr:to>
    <xdr:pic>
      <xdr:nvPicPr>
        <xdr:cNvPr id="4" name="3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0500"/>
          <a:ext cx="127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2028824</xdr:colOff>
      <xdr:row>1</xdr:row>
      <xdr:rowOff>0</xdr:rowOff>
    </xdr:from>
    <xdr:to>
      <xdr:col>1</xdr:col>
      <xdr:colOff>2028824</xdr:colOff>
      <xdr:row>4</xdr:row>
      <xdr:rowOff>47625</xdr:rowOff>
    </xdr:to>
    <xdr:pic>
      <xdr:nvPicPr>
        <xdr:cNvPr id="5" name="4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399" y="190500"/>
          <a:ext cx="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2019300</xdr:colOff>
      <xdr:row>1</xdr:row>
      <xdr:rowOff>0</xdr:rowOff>
    </xdr:from>
    <xdr:to>
      <xdr:col>1</xdr:col>
      <xdr:colOff>2019300</xdr:colOff>
      <xdr:row>3</xdr:row>
      <xdr:rowOff>133350</xdr:rowOff>
    </xdr:to>
    <xdr:pic>
      <xdr:nvPicPr>
        <xdr:cNvPr id="6" name="5 Imagen" descr="F:\LOGO SAPASCO 2013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90500"/>
          <a:ext cx="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2305049</xdr:colOff>
      <xdr:row>0</xdr:row>
      <xdr:rowOff>0</xdr:rowOff>
    </xdr:from>
    <xdr:to>
      <xdr:col>1</xdr:col>
      <xdr:colOff>3952875</xdr:colOff>
      <xdr:row>3</xdr:row>
      <xdr:rowOff>0</xdr:rowOff>
    </xdr:to>
    <xdr:pic>
      <xdr:nvPicPr>
        <xdr:cNvPr id="7" name="6 Imagen" descr="F:\LOGO SAPASCO 2013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4" y="0"/>
          <a:ext cx="1952626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142875</xdr:rowOff>
    </xdr:to>
    <xdr:pic>
      <xdr:nvPicPr>
        <xdr:cNvPr id="2" name="1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90500"/>
          <a:ext cx="127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2038351</xdr:colOff>
      <xdr:row>1</xdr:row>
      <xdr:rowOff>0</xdr:rowOff>
    </xdr:from>
    <xdr:to>
      <xdr:col>1</xdr:col>
      <xdr:colOff>2038352</xdr:colOff>
      <xdr:row>4</xdr:row>
      <xdr:rowOff>0</xdr:rowOff>
    </xdr:to>
    <xdr:pic>
      <xdr:nvPicPr>
        <xdr:cNvPr id="3" name="2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1" y="190500"/>
          <a:ext cx="1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142875</xdr:rowOff>
    </xdr:to>
    <xdr:pic>
      <xdr:nvPicPr>
        <xdr:cNvPr id="4" name="3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90500"/>
          <a:ext cx="127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2028824</xdr:colOff>
      <xdr:row>1</xdr:row>
      <xdr:rowOff>0</xdr:rowOff>
    </xdr:from>
    <xdr:to>
      <xdr:col>1</xdr:col>
      <xdr:colOff>2028824</xdr:colOff>
      <xdr:row>5</xdr:row>
      <xdr:rowOff>76200</xdr:rowOff>
    </xdr:to>
    <xdr:pic>
      <xdr:nvPicPr>
        <xdr:cNvPr id="5" name="4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4" y="190500"/>
          <a:ext cx="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2019300</xdr:colOff>
      <xdr:row>1</xdr:row>
      <xdr:rowOff>0</xdr:rowOff>
    </xdr:from>
    <xdr:to>
      <xdr:col>1</xdr:col>
      <xdr:colOff>2019300</xdr:colOff>
      <xdr:row>4</xdr:row>
      <xdr:rowOff>114300</xdr:rowOff>
    </xdr:to>
    <xdr:pic>
      <xdr:nvPicPr>
        <xdr:cNvPr id="6" name="5 Imagen" descr="F:\LOGO SAPASCO 2013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90500"/>
          <a:ext cx="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2305049</xdr:colOff>
      <xdr:row>0</xdr:row>
      <xdr:rowOff>0</xdr:rowOff>
    </xdr:from>
    <xdr:to>
      <xdr:col>1</xdr:col>
      <xdr:colOff>3762374</xdr:colOff>
      <xdr:row>3</xdr:row>
      <xdr:rowOff>9525</xdr:rowOff>
    </xdr:to>
    <xdr:pic>
      <xdr:nvPicPr>
        <xdr:cNvPr id="7" name="6 Imagen" descr="F:\LOGO SAPASCO 2013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49" y="0"/>
          <a:ext cx="17621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142875</xdr:rowOff>
    </xdr:to>
    <xdr:pic>
      <xdr:nvPicPr>
        <xdr:cNvPr id="2" name="1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90500"/>
          <a:ext cx="127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2038351</xdr:colOff>
      <xdr:row>1</xdr:row>
      <xdr:rowOff>0</xdr:rowOff>
    </xdr:from>
    <xdr:to>
      <xdr:col>1</xdr:col>
      <xdr:colOff>2038352</xdr:colOff>
      <xdr:row>4</xdr:row>
      <xdr:rowOff>0</xdr:rowOff>
    </xdr:to>
    <xdr:pic>
      <xdr:nvPicPr>
        <xdr:cNvPr id="3" name="2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1" y="190500"/>
          <a:ext cx="1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142875</xdr:rowOff>
    </xdr:to>
    <xdr:pic>
      <xdr:nvPicPr>
        <xdr:cNvPr id="4" name="3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90500"/>
          <a:ext cx="127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2028824</xdr:colOff>
      <xdr:row>1</xdr:row>
      <xdr:rowOff>0</xdr:rowOff>
    </xdr:from>
    <xdr:to>
      <xdr:col>1</xdr:col>
      <xdr:colOff>2028824</xdr:colOff>
      <xdr:row>5</xdr:row>
      <xdr:rowOff>76200</xdr:rowOff>
    </xdr:to>
    <xdr:pic>
      <xdr:nvPicPr>
        <xdr:cNvPr id="5" name="4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4" y="190500"/>
          <a:ext cx="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2019300</xdr:colOff>
      <xdr:row>1</xdr:row>
      <xdr:rowOff>0</xdr:rowOff>
    </xdr:from>
    <xdr:to>
      <xdr:col>1</xdr:col>
      <xdr:colOff>2019300</xdr:colOff>
      <xdr:row>4</xdr:row>
      <xdr:rowOff>114300</xdr:rowOff>
    </xdr:to>
    <xdr:pic>
      <xdr:nvPicPr>
        <xdr:cNvPr id="6" name="5 Imagen" descr="F:\LOGO SAPASCO 2013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90500"/>
          <a:ext cx="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2305049</xdr:colOff>
      <xdr:row>0</xdr:row>
      <xdr:rowOff>0</xdr:rowOff>
    </xdr:from>
    <xdr:to>
      <xdr:col>1</xdr:col>
      <xdr:colOff>3524249</xdr:colOff>
      <xdr:row>3</xdr:row>
      <xdr:rowOff>9525</xdr:rowOff>
    </xdr:to>
    <xdr:pic>
      <xdr:nvPicPr>
        <xdr:cNvPr id="7" name="6 Imagen" descr="F:\LOGO SAPASCO 2013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49" y="0"/>
          <a:ext cx="14573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142875</xdr:rowOff>
    </xdr:to>
    <xdr:pic>
      <xdr:nvPicPr>
        <xdr:cNvPr id="2" name="1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90500"/>
          <a:ext cx="127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2038351</xdr:colOff>
      <xdr:row>1</xdr:row>
      <xdr:rowOff>0</xdr:rowOff>
    </xdr:from>
    <xdr:to>
      <xdr:col>1</xdr:col>
      <xdr:colOff>2038352</xdr:colOff>
      <xdr:row>4</xdr:row>
      <xdr:rowOff>0</xdr:rowOff>
    </xdr:to>
    <xdr:pic>
      <xdr:nvPicPr>
        <xdr:cNvPr id="3" name="2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1" y="190500"/>
          <a:ext cx="1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142875</xdr:rowOff>
    </xdr:to>
    <xdr:pic>
      <xdr:nvPicPr>
        <xdr:cNvPr id="4" name="3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90500"/>
          <a:ext cx="127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2028824</xdr:colOff>
      <xdr:row>1</xdr:row>
      <xdr:rowOff>0</xdr:rowOff>
    </xdr:from>
    <xdr:to>
      <xdr:col>1</xdr:col>
      <xdr:colOff>2028824</xdr:colOff>
      <xdr:row>5</xdr:row>
      <xdr:rowOff>76200</xdr:rowOff>
    </xdr:to>
    <xdr:pic>
      <xdr:nvPicPr>
        <xdr:cNvPr id="5" name="4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4" y="190500"/>
          <a:ext cx="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2019300</xdr:colOff>
      <xdr:row>1</xdr:row>
      <xdr:rowOff>0</xdr:rowOff>
    </xdr:from>
    <xdr:to>
      <xdr:col>1</xdr:col>
      <xdr:colOff>2019300</xdr:colOff>
      <xdr:row>4</xdr:row>
      <xdr:rowOff>114300</xdr:rowOff>
    </xdr:to>
    <xdr:pic>
      <xdr:nvPicPr>
        <xdr:cNvPr id="6" name="5 Imagen" descr="F:\LOGO SAPASCO 2013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90500"/>
          <a:ext cx="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2305049</xdr:colOff>
      <xdr:row>0</xdr:row>
      <xdr:rowOff>0</xdr:rowOff>
    </xdr:from>
    <xdr:to>
      <xdr:col>1</xdr:col>
      <xdr:colOff>3371849</xdr:colOff>
      <xdr:row>3</xdr:row>
      <xdr:rowOff>9525</xdr:rowOff>
    </xdr:to>
    <xdr:pic>
      <xdr:nvPicPr>
        <xdr:cNvPr id="7" name="6 Imagen" descr="F:\LOGO SAPASCO 2013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49" y="0"/>
          <a:ext cx="121920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85725</xdr:rowOff>
    </xdr:to>
    <xdr:pic>
      <xdr:nvPicPr>
        <xdr:cNvPr id="2" name="1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90500"/>
          <a:ext cx="127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2038351</xdr:colOff>
      <xdr:row>1</xdr:row>
      <xdr:rowOff>0</xdr:rowOff>
    </xdr:from>
    <xdr:to>
      <xdr:col>1</xdr:col>
      <xdr:colOff>2038352</xdr:colOff>
      <xdr:row>3</xdr:row>
      <xdr:rowOff>133350</xdr:rowOff>
    </xdr:to>
    <xdr:pic>
      <xdr:nvPicPr>
        <xdr:cNvPr id="3" name="2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6" y="190500"/>
          <a:ext cx="1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85725</xdr:rowOff>
    </xdr:to>
    <xdr:pic>
      <xdr:nvPicPr>
        <xdr:cNvPr id="4" name="3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90500"/>
          <a:ext cx="127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2028824</xdr:colOff>
      <xdr:row>1</xdr:row>
      <xdr:rowOff>0</xdr:rowOff>
    </xdr:from>
    <xdr:to>
      <xdr:col>1</xdr:col>
      <xdr:colOff>2028824</xdr:colOff>
      <xdr:row>5</xdr:row>
      <xdr:rowOff>0</xdr:rowOff>
    </xdr:to>
    <xdr:pic>
      <xdr:nvPicPr>
        <xdr:cNvPr id="5" name="4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49" y="190500"/>
          <a:ext cx="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2019300</xdr:colOff>
      <xdr:row>1</xdr:row>
      <xdr:rowOff>0</xdr:rowOff>
    </xdr:from>
    <xdr:to>
      <xdr:col>1</xdr:col>
      <xdr:colOff>2019300</xdr:colOff>
      <xdr:row>4</xdr:row>
      <xdr:rowOff>57150</xdr:rowOff>
    </xdr:to>
    <xdr:pic>
      <xdr:nvPicPr>
        <xdr:cNvPr id="6" name="5 Imagen" descr="F:\LOGO SAPASCO 2013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90500"/>
          <a:ext cx="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2238374</xdr:colOff>
      <xdr:row>0</xdr:row>
      <xdr:rowOff>0</xdr:rowOff>
    </xdr:from>
    <xdr:to>
      <xdr:col>1</xdr:col>
      <xdr:colOff>3638550</xdr:colOff>
      <xdr:row>3</xdr:row>
      <xdr:rowOff>0</xdr:rowOff>
    </xdr:to>
    <xdr:pic>
      <xdr:nvPicPr>
        <xdr:cNvPr id="7" name="6 Imagen" descr="F:\LOGO SAPASCO 2013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4" y="0"/>
          <a:ext cx="1400176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28575</xdr:rowOff>
    </xdr:to>
    <xdr:pic>
      <xdr:nvPicPr>
        <xdr:cNvPr id="2" name="1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90500"/>
          <a:ext cx="12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2038351</xdr:colOff>
      <xdr:row>1</xdr:row>
      <xdr:rowOff>0</xdr:rowOff>
    </xdr:from>
    <xdr:to>
      <xdr:col>1</xdr:col>
      <xdr:colOff>2038352</xdr:colOff>
      <xdr:row>3</xdr:row>
      <xdr:rowOff>104775</xdr:rowOff>
    </xdr:to>
    <xdr:pic>
      <xdr:nvPicPr>
        <xdr:cNvPr id="3" name="2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6" y="190500"/>
          <a:ext cx="1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28575</xdr:rowOff>
    </xdr:to>
    <xdr:pic>
      <xdr:nvPicPr>
        <xdr:cNvPr id="4" name="3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90500"/>
          <a:ext cx="12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2028824</xdr:colOff>
      <xdr:row>1</xdr:row>
      <xdr:rowOff>0</xdr:rowOff>
    </xdr:from>
    <xdr:to>
      <xdr:col>1</xdr:col>
      <xdr:colOff>2028824</xdr:colOff>
      <xdr:row>4</xdr:row>
      <xdr:rowOff>104775</xdr:rowOff>
    </xdr:to>
    <xdr:pic>
      <xdr:nvPicPr>
        <xdr:cNvPr id="5" name="4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49" y="190500"/>
          <a:ext cx="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2019300</xdr:colOff>
      <xdr:row>1</xdr:row>
      <xdr:rowOff>0</xdr:rowOff>
    </xdr:from>
    <xdr:to>
      <xdr:col>1</xdr:col>
      <xdr:colOff>2019300</xdr:colOff>
      <xdr:row>4</xdr:row>
      <xdr:rowOff>0</xdr:rowOff>
    </xdr:to>
    <xdr:pic>
      <xdr:nvPicPr>
        <xdr:cNvPr id="6" name="5 Imagen" descr="F:\LOGO SAPASCO 2013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90500"/>
          <a:ext cx="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2305049</xdr:colOff>
      <xdr:row>0</xdr:row>
      <xdr:rowOff>0</xdr:rowOff>
    </xdr:from>
    <xdr:to>
      <xdr:col>1</xdr:col>
      <xdr:colOff>3067049</xdr:colOff>
      <xdr:row>3</xdr:row>
      <xdr:rowOff>0</xdr:rowOff>
    </xdr:to>
    <xdr:pic>
      <xdr:nvPicPr>
        <xdr:cNvPr id="7" name="6 Imagen" descr="F:\LOGO SAPASCO 2013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0"/>
          <a:ext cx="9144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28575</xdr:rowOff>
    </xdr:to>
    <xdr:pic>
      <xdr:nvPicPr>
        <xdr:cNvPr id="2" name="1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90500"/>
          <a:ext cx="127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2038351</xdr:colOff>
      <xdr:row>1</xdr:row>
      <xdr:rowOff>0</xdr:rowOff>
    </xdr:from>
    <xdr:to>
      <xdr:col>1</xdr:col>
      <xdr:colOff>2038352</xdr:colOff>
      <xdr:row>3</xdr:row>
      <xdr:rowOff>104775</xdr:rowOff>
    </xdr:to>
    <xdr:pic>
      <xdr:nvPicPr>
        <xdr:cNvPr id="3" name="2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6" y="190500"/>
          <a:ext cx="1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28575</xdr:rowOff>
    </xdr:to>
    <xdr:pic>
      <xdr:nvPicPr>
        <xdr:cNvPr id="4" name="3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90500"/>
          <a:ext cx="127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2028824</xdr:colOff>
      <xdr:row>1</xdr:row>
      <xdr:rowOff>0</xdr:rowOff>
    </xdr:from>
    <xdr:to>
      <xdr:col>1</xdr:col>
      <xdr:colOff>2028824</xdr:colOff>
      <xdr:row>4</xdr:row>
      <xdr:rowOff>104775</xdr:rowOff>
    </xdr:to>
    <xdr:pic>
      <xdr:nvPicPr>
        <xdr:cNvPr id="5" name="4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49" y="190500"/>
          <a:ext cx="0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2019300</xdr:colOff>
      <xdr:row>1</xdr:row>
      <xdr:rowOff>0</xdr:rowOff>
    </xdr:from>
    <xdr:to>
      <xdr:col>1</xdr:col>
      <xdr:colOff>2019300</xdr:colOff>
      <xdr:row>4</xdr:row>
      <xdr:rowOff>0</xdr:rowOff>
    </xdr:to>
    <xdr:pic>
      <xdr:nvPicPr>
        <xdr:cNvPr id="6" name="5 Imagen" descr="F:\LOGO SAPASCO 2013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90500"/>
          <a:ext cx="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1895473</xdr:colOff>
      <xdr:row>0</xdr:row>
      <xdr:rowOff>0</xdr:rowOff>
    </xdr:from>
    <xdr:to>
      <xdr:col>1</xdr:col>
      <xdr:colOff>3895724</xdr:colOff>
      <xdr:row>3</xdr:row>
      <xdr:rowOff>0</xdr:rowOff>
    </xdr:to>
    <xdr:pic>
      <xdr:nvPicPr>
        <xdr:cNvPr id="7" name="6 Imagen" descr="F:\LOGO SAPASCO 2013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8" y="0"/>
          <a:ext cx="2000251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28575</xdr:rowOff>
    </xdr:to>
    <xdr:pic>
      <xdr:nvPicPr>
        <xdr:cNvPr id="2" name="1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90500"/>
          <a:ext cx="127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2038351</xdr:colOff>
      <xdr:row>1</xdr:row>
      <xdr:rowOff>0</xdr:rowOff>
    </xdr:from>
    <xdr:to>
      <xdr:col>1</xdr:col>
      <xdr:colOff>2038352</xdr:colOff>
      <xdr:row>3</xdr:row>
      <xdr:rowOff>104775</xdr:rowOff>
    </xdr:to>
    <xdr:pic>
      <xdr:nvPicPr>
        <xdr:cNvPr id="3" name="2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6" y="190500"/>
          <a:ext cx="1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28575</xdr:rowOff>
    </xdr:to>
    <xdr:pic>
      <xdr:nvPicPr>
        <xdr:cNvPr id="4" name="3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90500"/>
          <a:ext cx="127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2028824</xdr:colOff>
      <xdr:row>1</xdr:row>
      <xdr:rowOff>0</xdr:rowOff>
    </xdr:from>
    <xdr:to>
      <xdr:col>1</xdr:col>
      <xdr:colOff>2028824</xdr:colOff>
      <xdr:row>4</xdr:row>
      <xdr:rowOff>104775</xdr:rowOff>
    </xdr:to>
    <xdr:pic>
      <xdr:nvPicPr>
        <xdr:cNvPr id="5" name="4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49" y="190500"/>
          <a:ext cx="0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2019300</xdr:colOff>
      <xdr:row>1</xdr:row>
      <xdr:rowOff>0</xdr:rowOff>
    </xdr:from>
    <xdr:to>
      <xdr:col>1</xdr:col>
      <xdr:colOff>2019300</xdr:colOff>
      <xdr:row>4</xdr:row>
      <xdr:rowOff>0</xdr:rowOff>
    </xdr:to>
    <xdr:pic>
      <xdr:nvPicPr>
        <xdr:cNvPr id="6" name="5 Imagen" descr="F:\LOGO SAPASCO 2013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90500"/>
          <a:ext cx="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1924049</xdr:colOff>
      <xdr:row>0</xdr:row>
      <xdr:rowOff>0</xdr:rowOff>
    </xdr:from>
    <xdr:to>
      <xdr:col>1</xdr:col>
      <xdr:colOff>3629025</xdr:colOff>
      <xdr:row>3</xdr:row>
      <xdr:rowOff>0</xdr:rowOff>
    </xdr:to>
    <xdr:pic>
      <xdr:nvPicPr>
        <xdr:cNvPr id="7" name="6 Imagen" descr="F:\LOGO SAPASCO 2013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4" y="0"/>
          <a:ext cx="1704976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0</xdr:rowOff>
    </xdr:to>
    <xdr:pic>
      <xdr:nvPicPr>
        <xdr:cNvPr id="2" name="1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90500"/>
          <a:ext cx="127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2038351</xdr:colOff>
      <xdr:row>1</xdr:row>
      <xdr:rowOff>0</xdr:rowOff>
    </xdr:from>
    <xdr:to>
      <xdr:col>1</xdr:col>
      <xdr:colOff>2038352</xdr:colOff>
      <xdr:row>3</xdr:row>
      <xdr:rowOff>76200</xdr:rowOff>
    </xdr:to>
    <xdr:pic>
      <xdr:nvPicPr>
        <xdr:cNvPr id="3" name="2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6" y="190500"/>
          <a:ext cx="1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1914525</xdr:colOff>
      <xdr:row>1</xdr:row>
      <xdr:rowOff>0</xdr:rowOff>
    </xdr:from>
    <xdr:to>
      <xdr:col>1</xdr:col>
      <xdr:colOff>1915795</xdr:colOff>
      <xdr:row>4</xdr:row>
      <xdr:rowOff>0</xdr:rowOff>
    </xdr:to>
    <xdr:pic>
      <xdr:nvPicPr>
        <xdr:cNvPr id="4" name="3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90500"/>
          <a:ext cx="127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2028824</xdr:colOff>
      <xdr:row>1</xdr:row>
      <xdr:rowOff>0</xdr:rowOff>
    </xdr:from>
    <xdr:to>
      <xdr:col>1</xdr:col>
      <xdr:colOff>2028824</xdr:colOff>
      <xdr:row>4</xdr:row>
      <xdr:rowOff>47625</xdr:rowOff>
    </xdr:to>
    <xdr:pic>
      <xdr:nvPicPr>
        <xdr:cNvPr id="5" name="4 Imagen" descr="F:\LOGO SAPASCO 2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49" y="190500"/>
          <a:ext cx="0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2019300</xdr:colOff>
      <xdr:row>1</xdr:row>
      <xdr:rowOff>0</xdr:rowOff>
    </xdr:from>
    <xdr:to>
      <xdr:col>1</xdr:col>
      <xdr:colOff>2019300</xdr:colOff>
      <xdr:row>3</xdr:row>
      <xdr:rowOff>133350</xdr:rowOff>
    </xdr:to>
    <xdr:pic>
      <xdr:nvPicPr>
        <xdr:cNvPr id="6" name="5 Imagen" descr="F:\LOGO SAPASCO 2013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90500"/>
          <a:ext cx="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2305049</xdr:colOff>
      <xdr:row>0</xdr:row>
      <xdr:rowOff>0</xdr:rowOff>
    </xdr:from>
    <xdr:to>
      <xdr:col>1</xdr:col>
      <xdr:colOff>2914649</xdr:colOff>
      <xdr:row>3</xdr:row>
      <xdr:rowOff>0</xdr:rowOff>
    </xdr:to>
    <xdr:pic>
      <xdr:nvPicPr>
        <xdr:cNvPr id="7" name="6 Imagen" descr="F:\LOGO SAPASCO 2013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0"/>
          <a:ext cx="6096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97"/>
  <sheetViews>
    <sheetView workbookViewId="0">
      <selection activeCell="B12" sqref="B12:C12"/>
    </sheetView>
  </sheetViews>
  <sheetFormatPr baseColWidth="10" defaultColWidth="9.140625" defaultRowHeight="15" x14ac:dyDescent="0.25"/>
  <cols>
    <col min="1" max="1" width="38.28515625" customWidth="1"/>
    <col min="2" max="2" width="69.42578125" customWidth="1"/>
    <col min="3" max="3" width="23.85546875" customWidth="1"/>
    <col min="230" max="230" width="52.85546875" customWidth="1"/>
    <col min="231" max="231" width="23.85546875" customWidth="1"/>
    <col min="232" max="232" width="9" customWidth="1"/>
    <col min="233" max="233" width="23.85546875" customWidth="1"/>
    <col min="234" max="234" width="9" customWidth="1"/>
    <col min="486" max="486" width="52.85546875" customWidth="1"/>
    <col min="487" max="487" width="23.85546875" customWidth="1"/>
    <col min="488" max="488" width="9" customWidth="1"/>
    <col min="489" max="489" width="23.85546875" customWidth="1"/>
    <col min="490" max="490" width="9" customWidth="1"/>
    <col min="742" max="742" width="52.85546875" customWidth="1"/>
    <col min="743" max="743" width="23.85546875" customWidth="1"/>
    <col min="744" max="744" width="9" customWidth="1"/>
    <col min="745" max="745" width="23.85546875" customWidth="1"/>
    <col min="746" max="746" width="9" customWidth="1"/>
    <col min="998" max="998" width="52.85546875" customWidth="1"/>
    <col min="999" max="999" width="23.85546875" customWidth="1"/>
    <col min="1000" max="1000" width="9" customWidth="1"/>
    <col min="1001" max="1001" width="23.85546875" customWidth="1"/>
    <col min="1002" max="1002" width="9" customWidth="1"/>
    <col min="1254" max="1254" width="52.85546875" customWidth="1"/>
    <col min="1255" max="1255" width="23.85546875" customWidth="1"/>
    <col min="1256" max="1256" width="9" customWidth="1"/>
    <col min="1257" max="1257" width="23.85546875" customWidth="1"/>
    <col min="1258" max="1258" width="9" customWidth="1"/>
    <col min="1510" max="1510" width="52.85546875" customWidth="1"/>
    <col min="1511" max="1511" width="23.85546875" customWidth="1"/>
    <col min="1512" max="1512" width="9" customWidth="1"/>
    <col min="1513" max="1513" width="23.85546875" customWidth="1"/>
    <col min="1514" max="1514" width="9" customWidth="1"/>
    <col min="1766" max="1766" width="52.85546875" customWidth="1"/>
    <col min="1767" max="1767" width="23.85546875" customWidth="1"/>
    <col min="1768" max="1768" width="9" customWidth="1"/>
    <col min="1769" max="1769" width="23.85546875" customWidth="1"/>
    <col min="1770" max="1770" width="9" customWidth="1"/>
    <col min="2022" max="2022" width="52.85546875" customWidth="1"/>
    <col min="2023" max="2023" width="23.85546875" customWidth="1"/>
    <col min="2024" max="2024" width="9" customWidth="1"/>
    <col min="2025" max="2025" width="23.85546875" customWidth="1"/>
    <col min="2026" max="2026" width="9" customWidth="1"/>
    <col min="2278" max="2278" width="52.85546875" customWidth="1"/>
    <col min="2279" max="2279" width="23.85546875" customWidth="1"/>
    <col min="2280" max="2280" width="9" customWidth="1"/>
    <col min="2281" max="2281" width="23.85546875" customWidth="1"/>
    <col min="2282" max="2282" width="9" customWidth="1"/>
    <col min="2534" max="2534" width="52.85546875" customWidth="1"/>
    <col min="2535" max="2535" width="23.85546875" customWidth="1"/>
    <col min="2536" max="2536" width="9" customWidth="1"/>
    <col min="2537" max="2537" width="23.85546875" customWidth="1"/>
    <col min="2538" max="2538" width="9" customWidth="1"/>
    <col min="2790" max="2790" width="52.85546875" customWidth="1"/>
    <col min="2791" max="2791" width="23.85546875" customWidth="1"/>
    <col min="2792" max="2792" width="9" customWidth="1"/>
    <col min="2793" max="2793" width="23.85546875" customWidth="1"/>
    <col min="2794" max="2794" width="9" customWidth="1"/>
    <col min="3046" max="3046" width="52.85546875" customWidth="1"/>
    <col min="3047" max="3047" width="23.85546875" customWidth="1"/>
    <col min="3048" max="3048" width="9" customWidth="1"/>
    <col min="3049" max="3049" width="23.85546875" customWidth="1"/>
    <col min="3050" max="3050" width="9" customWidth="1"/>
    <col min="3302" max="3302" width="52.85546875" customWidth="1"/>
    <col min="3303" max="3303" width="23.85546875" customWidth="1"/>
    <col min="3304" max="3304" width="9" customWidth="1"/>
    <col min="3305" max="3305" width="23.85546875" customWidth="1"/>
    <col min="3306" max="3306" width="9" customWidth="1"/>
    <col min="3558" max="3558" width="52.85546875" customWidth="1"/>
    <col min="3559" max="3559" width="23.85546875" customWidth="1"/>
    <col min="3560" max="3560" width="9" customWidth="1"/>
    <col min="3561" max="3561" width="23.85546875" customWidth="1"/>
    <col min="3562" max="3562" width="9" customWidth="1"/>
    <col min="3814" max="3814" width="52.85546875" customWidth="1"/>
    <col min="3815" max="3815" width="23.85546875" customWidth="1"/>
    <col min="3816" max="3816" width="9" customWidth="1"/>
    <col min="3817" max="3817" width="23.85546875" customWidth="1"/>
    <col min="3818" max="3818" width="9" customWidth="1"/>
    <col min="4070" max="4070" width="52.85546875" customWidth="1"/>
    <col min="4071" max="4071" width="23.85546875" customWidth="1"/>
    <col min="4072" max="4072" width="9" customWidth="1"/>
    <col min="4073" max="4073" width="23.85546875" customWidth="1"/>
    <col min="4074" max="4074" width="9" customWidth="1"/>
    <col min="4326" max="4326" width="52.85546875" customWidth="1"/>
    <col min="4327" max="4327" width="23.85546875" customWidth="1"/>
    <col min="4328" max="4328" width="9" customWidth="1"/>
    <col min="4329" max="4329" width="23.85546875" customWidth="1"/>
    <col min="4330" max="4330" width="9" customWidth="1"/>
    <col min="4582" max="4582" width="52.85546875" customWidth="1"/>
    <col min="4583" max="4583" width="23.85546875" customWidth="1"/>
    <col min="4584" max="4584" width="9" customWidth="1"/>
    <col min="4585" max="4585" width="23.85546875" customWidth="1"/>
    <col min="4586" max="4586" width="9" customWidth="1"/>
    <col min="4838" max="4838" width="52.85546875" customWidth="1"/>
    <col min="4839" max="4839" width="23.85546875" customWidth="1"/>
    <col min="4840" max="4840" width="9" customWidth="1"/>
    <col min="4841" max="4841" width="23.85546875" customWidth="1"/>
    <col min="4842" max="4842" width="9" customWidth="1"/>
    <col min="5094" max="5094" width="52.85546875" customWidth="1"/>
    <col min="5095" max="5095" width="23.85546875" customWidth="1"/>
    <col min="5096" max="5096" width="9" customWidth="1"/>
    <col min="5097" max="5097" width="23.85546875" customWidth="1"/>
    <col min="5098" max="5098" width="9" customWidth="1"/>
    <col min="5350" max="5350" width="52.85546875" customWidth="1"/>
    <col min="5351" max="5351" width="23.85546875" customWidth="1"/>
    <col min="5352" max="5352" width="9" customWidth="1"/>
    <col min="5353" max="5353" width="23.85546875" customWidth="1"/>
    <col min="5354" max="5354" width="9" customWidth="1"/>
    <col min="5606" max="5606" width="52.85546875" customWidth="1"/>
    <col min="5607" max="5607" width="23.85546875" customWidth="1"/>
    <col min="5608" max="5608" width="9" customWidth="1"/>
    <col min="5609" max="5609" width="23.85546875" customWidth="1"/>
    <col min="5610" max="5610" width="9" customWidth="1"/>
    <col min="5862" max="5862" width="52.85546875" customWidth="1"/>
    <col min="5863" max="5863" width="23.85546875" customWidth="1"/>
    <col min="5864" max="5864" width="9" customWidth="1"/>
    <col min="5865" max="5865" width="23.85546875" customWidth="1"/>
    <col min="5866" max="5866" width="9" customWidth="1"/>
    <col min="6118" max="6118" width="52.85546875" customWidth="1"/>
    <col min="6119" max="6119" width="23.85546875" customWidth="1"/>
    <col min="6120" max="6120" width="9" customWidth="1"/>
    <col min="6121" max="6121" width="23.85546875" customWidth="1"/>
    <col min="6122" max="6122" width="9" customWidth="1"/>
    <col min="6374" max="6374" width="52.85546875" customWidth="1"/>
    <col min="6375" max="6375" width="23.85546875" customWidth="1"/>
    <col min="6376" max="6376" width="9" customWidth="1"/>
    <col min="6377" max="6377" width="23.85546875" customWidth="1"/>
    <col min="6378" max="6378" width="9" customWidth="1"/>
    <col min="6630" max="6630" width="52.85546875" customWidth="1"/>
    <col min="6631" max="6631" width="23.85546875" customWidth="1"/>
    <col min="6632" max="6632" width="9" customWidth="1"/>
    <col min="6633" max="6633" width="23.85546875" customWidth="1"/>
    <col min="6634" max="6634" width="9" customWidth="1"/>
    <col min="6886" max="6886" width="52.85546875" customWidth="1"/>
    <col min="6887" max="6887" width="23.85546875" customWidth="1"/>
    <col min="6888" max="6888" width="9" customWidth="1"/>
    <col min="6889" max="6889" width="23.85546875" customWidth="1"/>
    <col min="6890" max="6890" width="9" customWidth="1"/>
    <col min="7142" max="7142" width="52.85546875" customWidth="1"/>
    <col min="7143" max="7143" width="23.85546875" customWidth="1"/>
    <col min="7144" max="7144" width="9" customWidth="1"/>
    <col min="7145" max="7145" width="23.85546875" customWidth="1"/>
    <col min="7146" max="7146" width="9" customWidth="1"/>
    <col min="7398" max="7398" width="52.85546875" customWidth="1"/>
    <col min="7399" max="7399" width="23.85546875" customWidth="1"/>
    <col min="7400" max="7400" width="9" customWidth="1"/>
    <col min="7401" max="7401" width="23.85546875" customWidth="1"/>
    <col min="7402" max="7402" width="9" customWidth="1"/>
    <col min="7654" max="7654" width="52.85546875" customWidth="1"/>
    <col min="7655" max="7655" width="23.85546875" customWidth="1"/>
    <col min="7656" max="7656" width="9" customWidth="1"/>
    <col min="7657" max="7657" width="23.85546875" customWidth="1"/>
    <col min="7658" max="7658" width="9" customWidth="1"/>
    <col min="7910" max="7910" width="52.85546875" customWidth="1"/>
    <col min="7911" max="7911" width="23.85546875" customWidth="1"/>
    <col min="7912" max="7912" width="9" customWidth="1"/>
    <col min="7913" max="7913" width="23.85546875" customWidth="1"/>
    <col min="7914" max="7914" width="9" customWidth="1"/>
    <col min="8166" max="8166" width="52.85546875" customWidth="1"/>
    <col min="8167" max="8167" width="23.85546875" customWidth="1"/>
    <col min="8168" max="8168" width="9" customWidth="1"/>
    <col min="8169" max="8169" width="23.85546875" customWidth="1"/>
    <col min="8170" max="8170" width="9" customWidth="1"/>
    <col min="8422" max="8422" width="52.85546875" customWidth="1"/>
    <col min="8423" max="8423" width="23.85546875" customWidth="1"/>
    <col min="8424" max="8424" width="9" customWidth="1"/>
    <col min="8425" max="8425" width="23.85546875" customWidth="1"/>
    <col min="8426" max="8426" width="9" customWidth="1"/>
    <col min="8678" max="8678" width="52.85546875" customWidth="1"/>
    <col min="8679" max="8679" width="23.85546875" customWidth="1"/>
    <col min="8680" max="8680" width="9" customWidth="1"/>
    <col min="8681" max="8681" width="23.85546875" customWidth="1"/>
    <col min="8682" max="8682" width="9" customWidth="1"/>
    <col min="8934" max="8934" width="52.85546875" customWidth="1"/>
    <col min="8935" max="8935" width="23.85546875" customWidth="1"/>
    <col min="8936" max="8936" width="9" customWidth="1"/>
    <col min="8937" max="8937" width="23.85546875" customWidth="1"/>
    <col min="8938" max="8938" width="9" customWidth="1"/>
    <col min="9190" max="9190" width="52.85546875" customWidth="1"/>
    <col min="9191" max="9191" width="23.85546875" customWidth="1"/>
    <col min="9192" max="9192" width="9" customWidth="1"/>
    <col min="9193" max="9193" width="23.85546875" customWidth="1"/>
    <col min="9194" max="9194" width="9" customWidth="1"/>
    <col min="9446" max="9446" width="52.85546875" customWidth="1"/>
    <col min="9447" max="9447" width="23.85546875" customWidth="1"/>
    <col min="9448" max="9448" width="9" customWidth="1"/>
    <col min="9449" max="9449" width="23.85546875" customWidth="1"/>
    <col min="9450" max="9450" width="9" customWidth="1"/>
    <col min="9702" max="9702" width="52.85546875" customWidth="1"/>
    <col min="9703" max="9703" width="23.85546875" customWidth="1"/>
    <col min="9704" max="9704" width="9" customWidth="1"/>
    <col min="9705" max="9705" width="23.85546875" customWidth="1"/>
    <col min="9706" max="9706" width="9" customWidth="1"/>
    <col min="9958" max="9958" width="52.85546875" customWidth="1"/>
    <col min="9959" max="9959" width="23.85546875" customWidth="1"/>
    <col min="9960" max="9960" width="9" customWidth="1"/>
    <col min="9961" max="9961" width="23.85546875" customWidth="1"/>
    <col min="9962" max="9962" width="9" customWidth="1"/>
    <col min="10214" max="10214" width="52.85546875" customWidth="1"/>
    <col min="10215" max="10215" width="23.85546875" customWidth="1"/>
    <col min="10216" max="10216" width="9" customWidth="1"/>
    <col min="10217" max="10217" width="23.85546875" customWidth="1"/>
    <col min="10218" max="10218" width="9" customWidth="1"/>
    <col min="10470" max="10470" width="52.85546875" customWidth="1"/>
    <col min="10471" max="10471" width="23.85546875" customWidth="1"/>
    <col min="10472" max="10472" width="9" customWidth="1"/>
    <col min="10473" max="10473" width="23.85546875" customWidth="1"/>
    <col min="10474" max="10474" width="9" customWidth="1"/>
    <col min="10726" max="10726" width="52.85546875" customWidth="1"/>
    <col min="10727" max="10727" width="23.85546875" customWidth="1"/>
    <col min="10728" max="10728" width="9" customWidth="1"/>
    <col min="10729" max="10729" width="23.85546875" customWidth="1"/>
    <col min="10730" max="10730" width="9" customWidth="1"/>
    <col min="10982" max="10982" width="52.85546875" customWidth="1"/>
    <col min="10983" max="10983" width="23.85546875" customWidth="1"/>
    <col min="10984" max="10984" width="9" customWidth="1"/>
    <col min="10985" max="10985" width="23.85546875" customWidth="1"/>
    <col min="10986" max="10986" width="9" customWidth="1"/>
    <col min="11238" max="11238" width="52.85546875" customWidth="1"/>
    <col min="11239" max="11239" width="23.85546875" customWidth="1"/>
    <col min="11240" max="11240" width="9" customWidth="1"/>
    <col min="11241" max="11241" width="23.85546875" customWidth="1"/>
    <col min="11242" max="11242" width="9" customWidth="1"/>
    <col min="11494" max="11494" width="52.85546875" customWidth="1"/>
    <col min="11495" max="11495" width="23.85546875" customWidth="1"/>
    <col min="11496" max="11496" width="9" customWidth="1"/>
    <col min="11497" max="11497" width="23.85546875" customWidth="1"/>
    <col min="11498" max="11498" width="9" customWidth="1"/>
    <col min="11750" max="11750" width="52.85546875" customWidth="1"/>
    <col min="11751" max="11751" width="23.85546875" customWidth="1"/>
    <col min="11752" max="11752" width="9" customWidth="1"/>
    <col min="11753" max="11753" width="23.85546875" customWidth="1"/>
    <col min="11754" max="11754" width="9" customWidth="1"/>
    <col min="12006" max="12006" width="52.85546875" customWidth="1"/>
    <col min="12007" max="12007" width="23.85546875" customWidth="1"/>
    <col min="12008" max="12008" width="9" customWidth="1"/>
    <col min="12009" max="12009" width="23.85546875" customWidth="1"/>
    <col min="12010" max="12010" width="9" customWidth="1"/>
    <col min="12262" max="12262" width="52.85546875" customWidth="1"/>
    <col min="12263" max="12263" width="23.85546875" customWidth="1"/>
    <col min="12264" max="12264" width="9" customWidth="1"/>
    <col min="12265" max="12265" width="23.85546875" customWidth="1"/>
    <col min="12266" max="12266" width="9" customWidth="1"/>
    <col min="12518" max="12518" width="52.85546875" customWidth="1"/>
    <col min="12519" max="12519" width="23.85546875" customWidth="1"/>
    <col min="12520" max="12520" width="9" customWidth="1"/>
    <col min="12521" max="12521" width="23.85546875" customWidth="1"/>
    <col min="12522" max="12522" width="9" customWidth="1"/>
    <col min="12774" max="12774" width="52.85546875" customWidth="1"/>
    <col min="12775" max="12775" width="23.85546875" customWidth="1"/>
    <col min="12776" max="12776" width="9" customWidth="1"/>
    <col min="12777" max="12777" width="23.85546875" customWidth="1"/>
    <col min="12778" max="12778" width="9" customWidth="1"/>
    <col min="13030" max="13030" width="52.85546875" customWidth="1"/>
    <col min="13031" max="13031" width="23.85546875" customWidth="1"/>
    <col min="13032" max="13032" width="9" customWidth="1"/>
    <col min="13033" max="13033" width="23.85546875" customWidth="1"/>
    <col min="13034" max="13034" width="9" customWidth="1"/>
    <col min="13286" max="13286" width="52.85546875" customWidth="1"/>
    <col min="13287" max="13287" width="23.85546875" customWidth="1"/>
    <col min="13288" max="13288" width="9" customWidth="1"/>
    <col min="13289" max="13289" width="23.85546875" customWidth="1"/>
    <col min="13290" max="13290" width="9" customWidth="1"/>
    <col min="13542" max="13542" width="52.85546875" customWidth="1"/>
    <col min="13543" max="13543" width="23.85546875" customWidth="1"/>
    <col min="13544" max="13544" width="9" customWidth="1"/>
    <col min="13545" max="13545" width="23.85546875" customWidth="1"/>
    <col min="13546" max="13546" width="9" customWidth="1"/>
    <col min="13798" max="13798" width="52.85546875" customWidth="1"/>
    <col min="13799" max="13799" width="23.85546875" customWidth="1"/>
    <col min="13800" max="13800" width="9" customWidth="1"/>
    <col min="13801" max="13801" width="23.85546875" customWidth="1"/>
    <col min="13802" max="13802" width="9" customWidth="1"/>
    <col min="14054" max="14054" width="52.85546875" customWidth="1"/>
    <col min="14055" max="14055" width="23.85546875" customWidth="1"/>
    <col min="14056" max="14056" width="9" customWidth="1"/>
    <col min="14057" max="14057" width="23.85546875" customWidth="1"/>
    <col min="14058" max="14058" width="9" customWidth="1"/>
    <col min="14310" max="14310" width="52.85546875" customWidth="1"/>
    <col min="14311" max="14311" width="23.85546875" customWidth="1"/>
    <col min="14312" max="14312" width="9" customWidth="1"/>
    <col min="14313" max="14313" width="23.85546875" customWidth="1"/>
    <col min="14314" max="14314" width="9" customWidth="1"/>
    <col min="14566" max="14566" width="52.85546875" customWidth="1"/>
    <col min="14567" max="14567" width="23.85546875" customWidth="1"/>
    <col min="14568" max="14568" width="9" customWidth="1"/>
    <col min="14569" max="14569" width="23.85546875" customWidth="1"/>
    <col min="14570" max="14570" width="9" customWidth="1"/>
    <col min="14822" max="14822" width="52.85546875" customWidth="1"/>
    <col min="14823" max="14823" width="23.85546875" customWidth="1"/>
    <col min="14824" max="14824" width="9" customWidth="1"/>
    <col min="14825" max="14825" width="23.85546875" customWidth="1"/>
    <col min="14826" max="14826" width="9" customWidth="1"/>
    <col min="15078" max="15078" width="52.85546875" customWidth="1"/>
    <col min="15079" max="15079" width="23.85546875" customWidth="1"/>
    <col min="15080" max="15080" width="9" customWidth="1"/>
    <col min="15081" max="15081" width="23.85546875" customWidth="1"/>
    <col min="15082" max="15082" width="9" customWidth="1"/>
    <col min="15334" max="15334" width="52.85546875" customWidth="1"/>
    <col min="15335" max="15335" width="23.85546875" customWidth="1"/>
    <col min="15336" max="15336" width="9" customWidth="1"/>
    <col min="15337" max="15337" width="23.85546875" customWidth="1"/>
    <col min="15338" max="15338" width="9" customWidth="1"/>
    <col min="15590" max="15590" width="52.85546875" customWidth="1"/>
    <col min="15591" max="15591" width="23.85546875" customWidth="1"/>
    <col min="15592" max="15592" width="9" customWidth="1"/>
    <col min="15593" max="15593" width="23.85546875" customWidth="1"/>
    <col min="15594" max="15594" width="9" customWidth="1"/>
    <col min="15846" max="15846" width="52.85546875" customWidth="1"/>
    <col min="15847" max="15847" width="23.85546875" customWidth="1"/>
    <col min="15848" max="15848" width="9" customWidth="1"/>
    <col min="15849" max="15849" width="23.85546875" customWidth="1"/>
    <col min="15850" max="15850" width="9" customWidth="1"/>
    <col min="16102" max="16102" width="52.85546875" customWidth="1"/>
    <col min="16103" max="16103" width="23.85546875" customWidth="1"/>
    <col min="16104" max="16104" width="9" customWidth="1"/>
    <col min="16105" max="16105" width="23.85546875" customWidth="1"/>
    <col min="16106" max="16106" width="9" customWidth="1"/>
  </cols>
  <sheetData>
    <row r="2" spans="2:3" s="25" customFormat="1" x14ac:dyDescent="0.25">
      <c r="B2"/>
      <c r="C2"/>
    </row>
    <row r="3" spans="2:3" s="25" customFormat="1" ht="12.75" x14ac:dyDescent="0.2">
      <c r="B3" s="51" t="s">
        <v>0</v>
      </c>
      <c r="C3" s="51"/>
    </row>
    <row r="4" spans="2:3" s="25" customFormat="1" ht="12.75" x14ac:dyDescent="0.2">
      <c r="B4" s="51"/>
      <c r="C4" s="51"/>
    </row>
    <row r="5" spans="2:3" s="25" customFormat="1" ht="12.75" x14ac:dyDescent="0.2">
      <c r="B5" s="52" t="s">
        <v>1</v>
      </c>
      <c r="C5" s="52"/>
    </row>
    <row r="6" spans="2:3" s="25" customFormat="1" ht="12.75" x14ac:dyDescent="0.2">
      <c r="B6" s="53"/>
      <c r="C6" s="53"/>
    </row>
    <row r="7" spans="2:3" s="25" customFormat="1" ht="12.75" x14ac:dyDescent="0.2">
      <c r="B7" s="54" t="s">
        <v>2</v>
      </c>
      <c r="C7" s="54"/>
    </row>
    <row r="8" spans="2:3" s="25" customFormat="1" x14ac:dyDescent="0.25">
      <c r="B8" s="55" t="s">
        <v>55</v>
      </c>
      <c r="C8" s="55"/>
    </row>
    <row r="9" spans="2:3" x14ac:dyDescent="0.25">
      <c r="B9" s="2"/>
      <c r="C9" s="2"/>
    </row>
    <row r="10" spans="2:3" x14ac:dyDescent="0.25">
      <c r="B10" s="3" t="s">
        <v>3</v>
      </c>
      <c r="C10" s="32"/>
    </row>
    <row r="11" spans="2:3" x14ac:dyDescent="0.25">
      <c r="B11" s="56" t="s">
        <v>4</v>
      </c>
      <c r="C11" s="56"/>
    </row>
    <row r="12" spans="2:3" x14ac:dyDescent="0.25">
      <c r="B12" s="50" t="s">
        <v>5</v>
      </c>
      <c r="C12" s="50"/>
    </row>
    <row r="13" spans="2:3" x14ac:dyDescent="0.25">
      <c r="B13" s="58" t="s">
        <v>6</v>
      </c>
      <c r="C13" s="58"/>
    </row>
    <row r="14" spans="2:3" x14ac:dyDescent="0.25">
      <c r="B14" s="4" t="s">
        <v>48</v>
      </c>
      <c r="C14" s="5">
        <f>SUM(C15)</f>
        <v>1294</v>
      </c>
    </row>
    <row r="15" spans="2:3" x14ac:dyDescent="0.25">
      <c r="B15" s="6" t="s">
        <v>50</v>
      </c>
      <c r="C15" s="17">
        <v>1294</v>
      </c>
    </row>
    <row r="16" spans="2:3" x14ac:dyDescent="0.25">
      <c r="B16" s="4" t="s">
        <v>7</v>
      </c>
      <c r="C16" s="5">
        <f>SUM(C17:C43)</f>
        <v>4717691.959999999</v>
      </c>
    </row>
    <row r="17" spans="2:3" s="1" customFormat="1" ht="12.75" x14ac:dyDescent="0.2">
      <c r="B17" s="36" t="s">
        <v>59</v>
      </c>
      <c r="C17" s="37">
        <v>3493994.35</v>
      </c>
    </row>
    <row r="18" spans="2:3" s="1" customFormat="1" ht="12.75" x14ac:dyDescent="0.2">
      <c r="B18" s="36" t="s">
        <v>60</v>
      </c>
      <c r="C18" s="37">
        <v>118052.15</v>
      </c>
    </row>
    <row r="19" spans="2:3" s="1" customFormat="1" ht="12.75" x14ac:dyDescent="0.2">
      <c r="B19" s="36" t="s">
        <v>61</v>
      </c>
      <c r="C19" s="37">
        <v>25824.92</v>
      </c>
    </row>
    <row r="20" spans="2:3" s="1" customFormat="1" ht="12.75" x14ac:dyDescent="0.2">
      <c r="B20" s="36" t="s">
        <v>62</v>
      </c>
      <c r="C20" s="38">
        <v>73138.3</v>
      </c>
    </row>
    <row r="21" spans="2:3" s="1" customFormat="1" ht="12.75" x14ac:dyDescent="0.2">
      <c r="B21" s="36" t="s">
        <v>63</v>
      </c>
      <c r="C21" s="38">
        <v>10623.67</v>
      </c>
    </row>
    <row r="22" spans="2:3" s="1" customFormat="1" ht="12.75" x14ac:dyDescent="0.2">
      <c r="B22" s="36" t="s">
        <v>64</v>
      </c>
      <c r="C22" s="38">
        <v>267353.56</v>
      </c>
    </row>
    <row r="23" spans="2:3" s="1" customFormat="1" ht="12.75" x14ac:dyDescent="0.2">
      <c r="B23" s="36" t="s">
        <v>65</v>
      </c>
      <c r="C23" s="38">
        <v>4477.58</v>
      </c>
    </row>
    <row r="24" spans="2:3" s="1" customFormat="1" ht="12.75" x14ac:dyDescent="0.2">
      <c r="B24" s="36" t="s">
        <v>66</v>
      </c>
      <c r="C24" s="38">
        <v>11572.86</v>
      </c>
    </row>
    <row r="25" spans="2:3" s="1" customFormat="1" ht="12.75" x14ac:dyDescent="0.2">
      <c r="B25" s="36" t="s">
        <v>67</v>
      </c>
      <c r="C25" s="38">
        <v>19836.63</v>
      </c>
    </row>
    <row r="26" spans="2:3" s="1" customFormat="1" ht="12.75" x14ac:dyDescent="0.2">
      <c r="B26" s="36" t="s">
        <v>68</v>
      </c>
      <c r="C26" s="38">
        <v>521502.73</v>
      </c>
    </row>
    <row r="27" spans="2:3" s="1" customFormat="1" ht="12.75" x14ac:dyDescent="0.2">
      <c r="B27" s="36" t="s">
        <v>69</v>
      </c>
      <c r="C27" s="38">
        <v>23941.95</v>
      </c>
    </row>
    <row r="28" spans="2:3" s="1" customFormat="1" ht="12.75" x14ac:dyDescent="0.2">
      <c r="B28" s="36" t="s">
        <v>70</v>
      </c>
      <c r="C28" s="38">
        <v>17365.990000000002</v>
      </c>
    </row>
    <row r="29" spans="2:3" s="1" customFormat="1" ht="12.75" x14ac:dyDescent="0.2">
      <c r="B29" s="36" t="s">
        <v>71</v>
      </c>
      <c r="C29" s="38">
        <v>6113.5</v>
      </c>
    </row>
    <row r="30" spans="2:3" s="1" customFormat="1" ht="12.75" x14ac:dyDescent="0.2">
      <c r="B30" s="36" t="s">
        <v>72</v>
      </c>
      <c r="C30" s="38">
        <v>93889.17</v>
      </c>
    </row>
    <row r="31" spans="2:3" s="1" customFormat="1" ht="12.75" x14ac:dyDescent="0.2">
      <c r="B31" s="36" t="s">
        <v>73</v>
      </c>
      <c r="C31" s="38">
        <v>4168.9799999999996</v>
      </c>
    </row>
    <row r="32" spans="2:3" s="1" customFormat="1" ht="12.75" x14ac:dyDescent="0.2">
      <c r="B32" s="36" t="s">
        <v>74</v>
      </c>
      <c r="C32" s="38">
        <v>3054.42</v>
      </c>
    </row>
    <row r="33" spans="2:3" s="1" customFormat="1" ht="12.75" x14ac:dyDescent="0.2">
      <c r="B33" s="36" t="s">
        <v>75</v>
      </c>
      <c r="C33" s="38">
        <v>1105.8499999999999</v>
      </c>
    </row>
    <row r="34" spans="2:3" s="1" customFormat="1" ht="12.75" x14ac:dyDescent="0.2">
      <c r="B34" s="39" t="s">
        <v>86</v>
      </c>
      <c r="C34" s="38"/>
    </row>
    <row r="35" spans="2:3" s="1" customFormat="1" ht="12.75" x14ac:dyDescent="0.2">
      <c r="B35" s="36" t="s">
        <v>76</v>
      </c>
      <c r="C35" s="38">
        <v>2008.68</v>
      </c>
    </row>
    <row r="36" spans="2:3" s="1" customFormat="1" ht="12.75" x14ac:dyDescent="0.2">
      <c r="B36" s="36" t="s">
        <v>77</v>
      </c>
      <c r="C36" s="38">
        <v>4140.1000000000004</v>
      </c>
    </row>
    <row r="37" spans="2:3" s="1" customFormat="1" ht="12.75" x14ac:dyDescent="0.2">
      <c r="B37" s="39" t="s">
        <v>78</v>
      </c>
      <c r="C37" s="38"/>
    </row>
    <row r="38" spans="2:3" s="1" customFormat="1" ht="12.75" x14ac:dyDescent="0.2">
      <c r="B38" s="36" t="s">
        <v>79</v>
      </c>
      <c r="C38" s="38">
        <v>3064.47</v>
      </c>
    </row>
    <row r="39" spans="2:3" s="1" customFormat="1" ht="12.75" x14ac:dyDescent="0.2">
      <c r="B39" s="36" t="s">
        <v>80</v>
      </c>
      <c r="C39" s="38">
        <v>927.79</v>
      </c>
    </row>
    <row r="40" spans="2:3" s="1" customFormat="1" ht="12.75" x14ac:dyDescent="0.2">
      <c r="B40" s="36" t="s">
        <v>81</v>
      </c>
      <c r="C40" s="38">
        <v>131.41999999999999</v>
      </c>
    </row>
    <row r="41" spans="2:3" s="1" customFormat="1" ht="12.75" x14ac:dyDescent="0.2">
      <c r="B41" s="36" t="s">
        <v>82</v>
      </c>
      <c r="C41" s="38">
        <v>5802</v>
      </c>
    </row>
    <row r="42" spans="2:3" s="1" customFormat="1" ht="12.75" x14ac:dyDescent="0.2">
      <c r="B42" s="36" t="s">
        <v>83</v>
      </c>
      <c r="C42" s="38">
        <v>2811.47</v>
      </c>
    </row>
    <row r="43" spans="2:3" s="1" customFormat="1" ht="12.75" x14ac:dyDescent="0.2">
      <c r="B43" s="36" t="s">
        <v>84</v>
      </c>
      <c r="C43" s="38">
        <v>2789.42</v>
      </c>
    </row>
    <row r="44" spans="2:3" x14ac:dyDescent="0.25">
      <c r="B44" s="4" t="s">
        <v>8</v>
      </c>
      <c r="C44" s="5">
        <f>SUM(C45:C46)</f>
        <v>10919.47</v>
      </c>
    </row>
    <row r="45" spans="2:3" s="1" customFormat="1" ht="12.75" x14ac:dyDescent="0.2">
      <c r="B45" s="6" t="s">
        <v>9</v>
      </c>
      <c r="C45" s="7">
        <v>9189.73</v>
      </c>
    </row>
    <row r="46" spans="2:3" s="1" customFormat="1" ht="12.75" x14ac:dyDescent="0.2">
      <c r="B46" s="6" t="s">
        <v>39</v>
      </c>
      <c r="C46" s="7">
        <v>1729.74</v>
      </c>
    </row>
    <row r="47" spans="2:3" s="1" customFormat="1" ht="12.75" x14ac:dyDescent="0.2">
      <c r="B47" s="30" t="s">
        <v>47</v>
      </c>
      <c r="C47" s="27">
        <f>SUM(C48)</f>
        <v>0</v>
      </c>
    </row>
    <row r="48" spans="2:3" s="1" customFormat="1" ht="12.75" x14ac:dyDescent="0.2">
      <c r="B48" s="6" t="s">
        <v>49</v>
      </c>
      <c r="C48" s="7">
        <v>0</v>
      </c>
    </row>
    <row r="49" spans="2:3" x14ac:dyDescent="0.25">
      <c r="B49" s="8" t="s">
        <v>10</v>
      </c>
      <c r="C49" s="26">
        <f>C14+C16+C44+C47</f>
        <v>4729905.4299999988</v>
      </c>
    </row>
    <row r="50" spans="2:3" x14ac:dyDescent="0.25">
      <c r="B50" s="8" t="s">
        <v>40</v>
      </c>
      <c r="C50" s="26">
        <v>0</v>
      </c>
    </row>
    <row r="51" spans="2:3" x14ac:dyDescent="0.25">
      <c r="B51" s="8" t="s">
        <v>51</v>
      </c>
      <c r="C51" s="26">
        <v>45394</v>
      </c>
    </row>
    <row r="52" spans="2:3" x14ac:dyDescent="0.25">
      <c r="B52" s="10" t="s">
        <v>11</v>
      </c>
      <c r="C52" s="9">
        <v>1114.48</v>
      </c>
    </row>
    <row r="53" spans="2:3" x14ac:dyDescent="0.25">
      <c r="B53" s="11" t="s">
        <v>12</v>
      </c>
      <c r="C53" s="9">
        <f>C49+C51+C52</f>
        <v>4776413.9099999992</v>
      </c>
    </row>
    <row r="54" spans="2:3" ht="9" customHeight="1" x14ac:dyDescent="0.25">
      <c r="B54" s="12" t="s">
        <v>4</v>
      </c>
      <c r="C54" s="13"/>
    </row>
    <row r="55" spans="2:3" x14ac:dyDescent="0.25">
      <c r="B55" s="3" t="s">
        <v>13</v>
      </c>
      <c r="C55" s="32"/>
    </row>
    <row r="56" spans="2:3" ht="8.25" customHeight="1" x14ac:dyDescent="0.25">
      <c r="B56" s="56" t="s">
        <v>4</v>
      </c>
      <c r="C56" s="56"/>
    </row>
    <row r="57" spans="2:3" x14ac:dyDescent="0.25">
      <c r="B57" s="59" t="s">
        <v>14</v>
      </c>
      <c r="C57" s="59"/>
    </row>
    <row r="58" spans="2:3" x14ac:dyDescent="0.25">
      <c r="B58" s="60" t="s">
        <v>15</v>
      </c>
      <c r="C58" s="60"/>
    </row>
    <row r="59" spans="2:3" x14ac:dyDescent="0.25">
      <c r="B59" s="4" t="s">
        <v>16</v>
      </c>
      <c r="C59" s="5">
        <v>188403.02</v>
      </c>
    </row>
    <row r="60" spans="2:3" x14ac:dyDescent="0.25">
      <c r="B60" s="4" t="s">
        <v>17</v>
      </c>
      <c r="C60" s="5">
        <v>0</v>
      </c>
    </row>
    <row r="61" spans="2:3" x14ac:dyDescent="0.25">
      <c r="B61" s="4" t="s">
        <v>18</v>
      </c>
      <c r="C61" s="15">
        <v>12000</v>
      </c>
    </row>
    <row r="62" spans="2:3" x14ac:dyDescent="0.25">
      <c r="B62" s="4" t="s">
        <v>31</v>
      </c>
      <c r="C62" s="5">
        <v>9610.48</v>
      </c>
    </row>
    <row r="63" spans="2:3" x14ac:dyDescent="0.25">
      <c r="B63" s="14" t="s">
        <v>32</v>
      </c>
      <c r="C63" s="15">
        <v>11087.4</v>
      </c>
    </row>
    <row r="64" spans="2:3" x14ac:dyDescent="0.25">
      <c r="B64" s="14" t="s">
        <v>36</v>
      </c>
      <c r="C64" s="15">
        <v>1840.52</v>
      </c>
    </row>
    <row r="65" spans="2:3" x14ac:dyDescent="0.25">
      <c r="B65" s="14" t="s">
        <v>38</v>
      </c>
      <c r="C65" s="15">
        <v>0</v>
      </c>
    </row>
    <row r="66" spans="2:3" x14ac:dyDescent="0.25">
      <c r="B66" s="14" t="s">
        <v>19</v>
      </c>
      <c r="C66" s="15">
        <v>88968.8</v>
      </c>
    </row>
    <row r="67" spans="2:3" x14ac:dyDescent="0.25">
      <c r="B67" s="14" t="s">
        <v>20</v>
      </c>
      <c r="C67" s="15">
        <v>31850</v>
      </c>
    </row>
    <row r="68" spans="2:3" x14ac:dyDescent="0.25">
      <c r="B68" s="4" t="s">
        <v>42</v>
      </c>
      <c r="C68" s="5">
        <v>59991.58</v>
      </c>
    </row>
    <row r="69" spans="2:3" x14ac:dyDescent="0.25">
      <c r="B69" s="4" t="s">
        <v>37</v>
      </c>
      <c r="C69" s="5">
        <v>11100.7</v>
      </c>
    </row>
    <row r="70" spans="2:3" x14ac:dyDescent="0.25">
      <c r="B70" s="4" t="s">
        <v>45</v>
      </c>
      <c r="C70" s="5">
        <v>4998.62</v>
      </c>
    </row>
    <row r="71" spans="2:3" x14ac:dyDescent="0.25">
      <c r="B71" s="14" t="s">
        <v>21</v>
      </c>
      <c r="C71" s="15">
        <f>C72+C73+C74+C75</f>
        <v>227239.12000000002</v>
      </c>
    </row>
    <row r="72" spans="2:3" s="1" customFormat="1" ht="12.75" x14ac:dyDescent="0.2">
      <c r="B72" s="16" t="s">
        <v>22</v>
      </c>
      <c r="C72" s="17">
        <v>224825.26</v>
      </c>
    </row>
    <row r="73" spans="2:3" s="1" customFormat="1" ht="12.75" x14ac:dyDescent="0.2">
      <c r="B73" s="16" t="s">
        <v>23</v>
      </c>
      <c r="C73" s="17">
        <v>2241.4499999999998</v>
      </c>
    </row>
    <row r="74" spans="2:3" s="1" customFormat="1" ht="12.75" x14ac:dyDescent="0.2">
      <c r="B74" s="16" t="s">
        <v>43</v>
      </c>
      <c r="C74" s="33">
        <v>172.41</v>
      </c>
    </row>
    <row r="75" spans="2:3" s="1" customFormat="1" ht="12.75" x14ac:dyDescent="0.2">
      <c r="B75" s="16" t="s">
        <v>53</v>
      </c>
      <c r="C75" s="17">
        <v>0</v>
      </c>
    </row>
    <row r="76" spans="2:3" x14ac:dyDescent="0.25">
      <c r="B76" s="18" t="s">
        <v>24</v>
      </c>
      <c r="C76" s="15">
        <f>SUM(C77+C78)</f>
        <v>6400</v>
      </c>
    </row>
    <row r="77" spans="2:3" x14ac:dyDescent="0.25">
      <c r="B77" s="16" t="s">
        <v>41</v>
      </c>
      <c r="C77" s="17">
        <v>6400</v>
      </c>
    </row>
    <row r="78" spans="2:3" x14ac:dyDescent="0.25">
      <c r="B78" s="16" t="s">
        <v>44</v>
      </c>
      <c r="C78" s="17">
        <v>0</v>
      </c>
    </row>
    <row r="79" spans="2:3" x14ac:dyDescent="0.25">
      <c r="B79" s="18" t="s">
        <v>46</v>
      </c>
      <c r="C79" s="28">
        <v>7297.68</v>
      </c>
    </row>
    <row r="80" spans="2:3" x14ac:dyDescent="0.25">
      <c r="B80" s="18" t="s">
        <v>25</v>
      </c>
      <c r="C80" s="19">
        <v>61.92</v>
      </c>
    </row>
    <row r="81" spans="2:3" x14ac:dyDescent="0.25">
      <c r="B81" s="18" t="s">
        <v>26</v>
      </c>
      <c r="C81" s="19">
        <v>30624.09</v>
      </c>
    </row>
    <row r="82" spans="2:3" x14ac:dyDescent="0.25">
      <c r="B82" s="4" t="s">
        <v>27</v>
      </c>
      <c r="C82" s="5">
        <v>732.22</v>
      </c>
    </row>
    <row r="83" spans="2:3" x14ac:dyDescent="0.25">
      <c r="B83" s="4" t="s">
        <v>35</v>
      </c>
      <c r="C83" s="5">
        <v>1400</v>
      </c>
    </row>
    <row r="84" spans="2:3" x14ac:dyDescent="0.25">
      <c r="B84" s="4" t="s">
        <v>52</v>
      </c>
      <c r="C84" s="5">
        <v>45394</v>
      </c>
    </row>
    <row r="85" spans="2:3" x14ac:dyDescent="0.25">
      <c r="B85" s="8" t="s">
        <v>28</v>
      </c>
      <c r="C85" s="9">
        <f>SUM(C59+C60+C61+C62+C63+C64+C66+C67+C68+C69+C70+C71+C76+C79+C80+C81+C82+C83+C84)</f>
        <v>739000.15</v>
      </c>
    </row>
    <row r="86" spans="2:3" x14ac:dyDescent="0.25">
      <c r="B86" s="8" t="s">
        <v>34</v>
      </c>
      <c r="C86" s="9">
        <v>733305.49</v>
      </c>
    </row>
    <row r="87" spans="2:3" x14ac:dyDescent="0.25">
      <c r="B87" s="8" t="s">
        <v>33</v>
      </c>
      <c r="C87" s="9">
        <v>444860.77</v>
      </c>
    </row>
    <row r="88" spans="2:3" x14ac:dyDescent="0.25">
      <c r="B88" s="20" t="s">
        <v>29</v>
      </c>
      <c r="C88" s="9">
        <f>C85+C86+C87</f>
        <v>1917166.4100000001</v>
      </c>
    </row>
    <row r="89" spans="2:3" x14ac:dyDescent="0.25">
      <c r="B89" s="21"/>
      <c r="C89" s="5"/>
    </row>
    <row r="90" spans="2:3" s="23" customFormat="1" ht="15.75" thickBot="1" x14ac:dyDescent="0.3">
      <c r="B90" s="22" t="s">
        <v>30</v>
      </c>
      <c r="C90" s="31">
        <f>C53-C88</f>
        <v>2859247.4999999991</v>
      </c>
    </row>
    <row r="91" spans="2:3" ht="15.75" thickTop="1" x14ac:dyDescent="0.25">
      <c r="B91" s="61" t="s">
        <v>4</v>
      </c>
      <c r="C91" s="61"/>
    </row>
    <row r="92" spans="2:3" x14ac:dyDescent="0.25">
      <c r="B92" s="57" t="s">
        <v>85</v>
      </c>
      <c r="C92" s="57"/>
    </row>
    <row r="93" spans="2:3" x14ac:dyDescent="0.25">
      <c r="B93" s="57" t="s">
        <v>54</v>
      </c>
      <c r="C93" s="57"/>
    </row>
    <row r="94" spans="2:3" x14ac:dyDescent="0.25">
      <c r="B94" s="24"/>
      <c r="C94" s="24"/>
    </row>
    <row r="95" spans="2:3" x14ac:dyDescent="0.25">
      <c r="B95" s="29"/>
      <c r="C95" s="24"/>
    </row>
    <row r="96" spans="2:3" x14ac:dyDescent="0.25">
      <c r="B96" s="29"/>
      <c r="C96" s="24"/>
    </row>
    <row r="97" spans="2:3" x14ac:dyDescent="0.25">
      <c r="B97" s="24"/>
      <c r="C97" s="24"/>
    </row>
  </sheetData>
  <mergeCells count="13">
    <mergeCell ref="B93:C93"/>
    <mergeCell ref="B13:C13"/>
    <mergeCell ref="B56:C56"/>
    <mergeCell ref="B57:C57"/>
    <mergeCell ref="B58:C58"/>
    <mergeCell ref="B91:C91"/>
    <mergeCell ref="B92:C92"/>
    <mergeCell ref="B12:C12"/>
    <mergeCell ref="B3:C4"/>
    <mergeCell ref="B5:C6"/>
    <mergeCell ref="B7:C7"/>
    <mergeCell ref="B8:C8"/>
    <mergeCell ref="B11:C11"/>
  </mergeCells>
  <pageMargins left="0.70866141732283472" right="0.70866141732283472" top="0.74803149606299213" bottom="0.74803149606299213" header="0.31496062992125984" footer="0.31496062992125984"/>
  <pageSetup scale="5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01"/>
  <sheetViews>
    <sheetView topLeftCell="A67" workbookViewId="0">
      <selection activeCell="B97" sqref="B97:C97"/>
    </sheetView>
  </sheetViews>
  <sheetFormatPr baseColWidth="10" defaultColWidth="9.140625" defaultRowHeight="15" x14ac:dyDescent="0.25"/>
  <cols>
    <col min="1" max="1" width="23.28515625" customWidth="1"/>
    <col min="2" max="2" width="69.42578125" customWidth="1"/>
    <col min="3" max="3" width="23.85546875" customWidth="1"/>
    <col min="4" max="4" width="12.140625" customWidth="1"/>
    <col min="221" max="221" width="52.85546875" customWidth="1"/>
    <col min="222" max="222" width="23.85546875" customWidth="1"/>
    <col min="223" max="223" width="9" customWidth="1"/>
    <col min="224" max="224" width="23.85546875" customWidth="1"/>
    <col min="225" max="225" width="9" customWidth="1"/>
    <col min="477" max="477" width="52.85546875" customWidth="1"/>
    <col min="478" max="478" width="23.85546875" customWidth="1"/>
    <col min="479" max="479" width="9" customWidth="1"/>
    <col min="480" max="480" width="23.85546875" customWidth="1"/>
    <col min="481" max="481" width="9" customWidth="1"/>
    <col min="733" max="733" width="52.85546875" customWidth="1"/>
    <col min="734" max="734" width="23.85546875" customWidth="1"/>
    <col min="735" max="735" width="9" customWidth="1"/>
    <col min="736" max="736" width="23.85546875" customWidth="1"/>
    <col min="737" max="737" width="9" customWidth="1"/>
    <col min="989" max="989" width="52.85546875" customWidth="1"/>
    <col min="990" max="990" width="23.85546875" customWidth="1"/>
    <col min="991" max="991" width="9" customWidth="1"/>
    <col min="992" max="992" width="23.85546875" customWidth="1"/>
    <col min="993" max="993" width="9" customWidth="1"/>
    <col min="1245" max="1245" width="52.85546875" customWidth="1"/>
    <col min="1246" max="1246" width="23.85546875" customWidth="1"/>
    <col min="1247" max="1247" width="9" customWidth="1"/>
    <col min="1248" max="1248" width="23.85546875" customWidth="1"/>
    <col min="1249" max="1249" width="9" customWidth="1"/>
    <col min="1501" max="1501" width="52.85546875" customWidth="1"/>
    <col min="1502" max="1502" width="23.85546875" customWidth="1"/>
    <col min="1503" max="1503" width="9" customWidth="1"/>
    <col min="1504" max="1504" width="23.85546875" customWidth="1"/>
    <col min="1505" max="1505" width="9" customWidth="1"/>
    <col min="1757" max="1757" width="52.85546875" customWidth="1"/>
    <col min="1758" max="1758" width="23.85546875" customWidth="1"/>
    <col min="1759" max="1759" width="9" customWidth="1"/>
    <col min="1760" max="1760" width="23.85546875" customWidth="1"/>
    <col min="1761" max="1761" width="9" customWidth="1"/>
    <col min="2013" max="2013" width="52.85546875" customWidth="1"/>
    <col min="2014" max="2014" width="23.85546875" customWidth="1"/>
    <col min="2015" max="2015" width="9" customWidth="1"/>
    <col min="2016" max="2016" width="23.85546875" customWidth="1"/>
    <col min="2017" max="2017" width="9" customWidth="1"/>
    <col min="2269" max="2269" width="52.85546875" customWidth="1"/>
    <col min="2270" max="2270" width="23.85546875" customWidth="1"/>
    <col min="2271" max="2271" width="9" customWidth="1"/>
    <col min="2272" max="2272" width="23.85546875" customWidth="1"/>
    <col min="2273" max="2273" width="9" customWidth="1"/>
    <col min="2525" max="2525" width="52.85546875" customWidth="1"/>
    <col min="2526" max="2526" width="23.85546875" customWidth="1"/>
    <col min="2527" max="2527" width="9" customWidth="1"/>
    <col min="2528" max="2528" width="23.85546875" customWidth="1"/>
    <col min="2529" max="2529" width="9" customWidth="1"/>
    <col min="2781" max="2781" width="52.85546875" customWidth="1"/>
    <col min="2782" max="2782" width="23.85546875" customWidth="1"/>
    <col min="2783" max="2783" width="9" customWidth="1"/>
    <col min="2784" max="2784" width="23.85546875" customWidth="1"/>
    <col min="2785" max="2785" width="9" customWidth="1"/>
    <col min="3037" max="3037" width="52.85546875" customWidth="1"/>
    <col min="3038" max="3038" width="23.85546875" customWidth="1"/>
    <col min="3039" max="3039" width="9" customWidth="1"/>
    <col min="3040" max="3040" width="23.85546875" customWidth="1"/>
    <col min="3041" max="3041" width="9" customWidth="1"/>
    <col min="3293" max="3293" width="52.85546875" customWidth="1"/>
    <col min="3294" max="3294" width="23.85546875" customWidth="1"/>
    <col min="3295" max="3295" width="9" customWidth="1"/>
    <col min="3296" max="3296" width="23.85546875" customWidth="1"/>
    <col min="3297" max="3297" width="9" customWidth="1"/>
    <col min="3549" max="3549" width="52.85546875" customWidth="1"/>
    <col min="3550" max="3550" width="23.85546875" customWidth="1"/>
    <col min="3551" max="3551" width="9" customWidth="1"/>
    <col min="3552" max="3552" width="23.85546875" customWidth="1"/>
    <col min="3553" max="3553" width="9" customWidth="1"/>
    <col min="3805" max="3805" width="52.85546875" customWidth="1"/>
    <col min="3806" max="3806" width="23.85546875" customWidth="1"/>
    <col min="3807" max="3807" width="9" customWidth="1"/>
    <col min="3808" max="3808" width="23.85546875" customWidth="1"/>
    <col min="3809" max="3809" width="9" customWidth="1"/>
    <col min="4061" max="4061" width="52.85546875" customWidth="1"/>
    <col min="4062" max="4062" width="23.85546875" customWidth="1"/>
    <col min="4063" max="4063" width="9" customWidth="1"/>
    <col min="4064" max="4064" width="23.85546875" customWidth="1"/>
    <col min="4065" max="4065" width="9" customWidth="1"/>
    <col min="4317" max="4317" width="52.85546875" customWidth="1"/>
    <col min="4318" max="4318" width="23.85546875" customWidth="1"/>
    <col min="4319" max="4319" width="9" customWidth="1"/>
    <col min="4320" max="4320" width="23.85546875" customWidth="1"/>
    <col min="4321" max="4321" width="9" customWidth="1"/>
    <col min="4573" max="4573" width="52.85546875" customWidth="1"/>
    <col min="4574" max="4574" width="23.85546875" customWidth="1"/>
    <col min="4575" max="4575" width="9" customWidth="1"/>
    <col min="4576" max="4576" width="23.85546875" customWidth="1"/>
    <col min="4577" max="4577" width="9" customWidth="1"/>
    <col min="4829" max="4829" width="52.85546875" customWidth="1"/>
    <col min="4830" max="4830" width="23.85546875" customWidth="1"/>
    <col min="4831" max="4831" width="9" customWidth="1"/>
    <col min="4832" max="4832" width="23.85546875" customWidth="1"/>
    <col min="4833" max="4833" width="9" customWidth="1"/>
    <col min="5085" max="5085" width="52.85546875" customWidth="1"/>
    <col min="5086" max="5086" width="23.85546875" customWidth="1"/>
    <col min="5087" max="5087" width="9" customWidth="1"/>
    <col min="5088" max="5088" width="23.85546875" customWidth="1"/>
    <col min="5089" max="5089" width="9" customWidth="1"/>
    <col min="5341" max="5341" width="52.85546875" customWidth="1"/>
    <col min="5342" max="5342" width="23.85546875" customWidth="1"/>
    <col min="5343" max="5343" width="9" customWidth="1"/>
    <col min="5344" max="5344" width="23.85546875" customWidth="1"/>
    <col min="5345" max="5345" width="9" customWidth="1"/>
    <col min="5597" max="5597" width="52.85546875" customWidth="1"/>
    <col min="5598" max="5598" width="23.85546875" customWidth="1"/>
    <col min="5599" max="5599" width="9" customWidth="1"/>
    <col min="5600" max="5600" width="23.85546875" customWidth="1"/>
    <col min="5601" max="5601" width="9" customWidth="1"/>
    <col min="5853" max="5853" width="52.85546875" customWidth="1"/>
    <col min="5854" max="5854" width="23.85546875" customWidth="1"/>
    <col min="5855" max="5855" width="9" customWidth="1"/>
    <col min="5856" max="5856" width="23.85546875" customWidth="1"/>
    <col min="5857" max="5857" width="9" customWidth="1"/>
    <col min="6109" max="6109" width="52.85546875" customWidth="1"/>
    <col min="6110" max="6110" width="23.85546875" customWidth="1"/>
    <col min="6111" max="6111" width="9" customWidth="1"/>
    <col min="6112" max="6112" width="23.85546875" customWidth="1"/>
    <col min="6113" max="6113" width="9" customWidth="1"/>
    <col min="6365" max="6365" width="52.85546875" customWidth="1"/>
    <col min="6366" max="6366" width="23.85546875" customWidth="1"/>
    <col min="6367" max="6367" width="9" customWidth="1"/>
    <col min="6368" max="6368" width="23.85546875" customWidth="1"/>
    <col min="6369" max="6369" width="9" customWidth="1"/>
    <col min="6621" max="6621" width="52.85546875" customWidth="1"/>
    <col min="6622" max="6622" width="23.85546875" customWidth="1"/>
    <col min="6623" max="6623" width="9" customWidth="1"/>
    <col min="6624" max="6624" width="23.85546875" customWidth="1"/>
    <col min="6625" max="6625" width="9" customWidth="1"/>
    <col min="6877" max="6877" width="52.85546875" customWidth="1"/>
    <col min="6878" max="6878" width="23.85546875" customWidth="1"/>
    <col min="6879" max="6879" width="9" customWidth="1"/>
    <col min="6880" max="6880" width="23.85546875" customWidth="1"/>
    <col min="6881" max="6881" width="9" customWidth="1"/>
    <col min="7133" max="7133" width="52.85546875" customWidth="1"/>
    <col min="7134" max="7134" width="23.85546875" customWidth="1"/>
    <col min="7135" max="7135" width="9" customWidth="1"/>
    <col min="7136" max="7136" width="23.85546875" customWidth="1"/>
    <col min="7137" max="7137" width="9" customWidth="1"/>
    <col min="7389" max="7389" width="52.85546875" customWidth="1"/>
    <col min="7390" max="7390" width="23.85546875" customWidth="1"/>
    <col min="7391" max="7391" width="9" customWidth="1"/>
    <col min="7392" max="7392" width="23.85546875" customWidth="1"/>
    <col min="7393" max="7393" width="9" customWidth="1"/>
    <col min="7645" max="7645" width="52.85546875" customWidth="1"/>
    <col min="7646" max="7646" width="23.85546875" customWidth="1"/>
    <col min="7647" max="7647" width="9" customWidth="1"/>
    <col min="7648" max="7648" width="23.85546875" customWidth="1"/>
    <col min="7649" max="7649" width="9" customWidth="1"/>
    <col min="7901" max="7901" width="52.85546875" customWidth="1"/>
    <col min="7902" max="7902" width="23.85546875" customWidth="1"/>
    <col min="7903" max="7903" width="9" customWidth="1"/>
    <col min="7904" max="7904" width="23.85546875" customWidth="1"/>
    <col min="7905" max="7905" width="9" customWidth="1"/>
    <col min="8157" max="8157" width="52.85546875" customWidth="1"/>
    <col min="8158" max="8158" width="23.85546875" customWidth="1"/>
    <col min="8159" max="8159" width="9" customWidth="1"/>
    <col min="8160" max="8160" width="23.85546875" customWidth="1"/>
    <col min="8161" max="8161" width="9" customWidth="1"/>
    <col min="8413" max="8413" width="52.85546875" customWidth="1"/>
    <col min="8414" max="8414" width="23.85546875" customWidth="1"/>
    <col min="8415" max="8415" width="9" customWidth="1"/>
    <col min="8416" max="8416" width="23.85546875" customWidth="1"/>
    <col min="8417" max="8417" width="9" customWidth="1"/>
    <col min="8669" max="8669" width="52.85546875" customWidth="1"/>
    <col min="8670" max="8670" width="23.85546875" customWidth="1"/>
    <col min="8671" max="8671" width="9" customWidth="1"/>
    <col min="8672" max="8672" width="23.85546875" customWidth="1"/>
    <col min="8673" max="8673" width="9" customWidth="1"/>
    <col min="8925" max="8925" width="52.85546875" customWidth="1"/>
    <col min="8926" max="8926" width="23.85546875" customWidth="1"/>
    <col min="8927" max="8927" width="9" customWidth="1"/>
    <col min="8928" max="8928" width="23.85546875" customWidth="1"/>
    <col min="8929" max="8929" width="9" customWidth="1"/>
    <col min="9181" max="9181" width="52.85546875" customWidth="1"/>
    <col min="9182" max="9182" width="23.85546875" customWidth="1"/>
    <col min="9183" max="9183" width="9" customWidth="1"/>
    <col min="9184" max="9184" width="23.85546875" customWidth="1"/>
    <col min="9185" max="9185" width="9" customWidth="1"/>
    <col min="9437" max="9437" width="52.85546875" customWidth="1"/>
    <col min="9438" max="9438" width="23.85546875" customWidth="1"/>
    <col min="9439" max="9439" width="9" customWidth="1"/>
    <col min="9440" max="9440" width="23.85546875" customWidth="1"/>
    <col min="9441" max="9441" width="9" customWidth="1"/>
    <col min="9693" max="9693" width="52.85546875" customWidth="1"/>
    <col min="9694" max="9694" width="23.85546875" customWidth="1"/>
    <col min="9695" max="9695" width="9" customWidth="1"/>
    <col min="9696" max="9696" width="23.85546875" customWidth="1"/>
    <col min="9697" max="9697" width="9" customWidth="1"/>
    <col min="9949" max="9949" width="52.85546875" customWidth="1"/>
    <col min="9950" max="9950" width="23.85546875" customWidth="1"/>
    <col min="9951" max="9951" width="9" customWidth="1"/>
    <col min="9952" max="9952" width="23.85546875" customWidth="1"/>
    <col min="9953" max="9953" width="9" customWidth="1"/>
    <col min="10205" max="10205" width="52.85546875" customWidth="1"/>
    <col min="10206" max="10206" width="23.85546875" customWidth="1"/>
    <col min="10207" max="10207" width="9" customWidth="1"/>
    <col min="10208" max="10208" width="23.85546875" customWidth="1"/>
    <col min="10209" max="10209" width="9" customWidth="1"/>
    <col min="10461" max="10461" width="52.85546875" customWidth="1"/>
    <col min="10462" max="10462" width="23.85546875" customWidth="1"/>
    <col min="10463" max="10463" width="9" customWidth="1"/>
    <col min="10464" max="10464" width="23.85546875" customWidth="1"/>
    <col min="10465" max="10465" width="9" customWidth="1"/>
    <col min="10717" max="10717" width="52.85546875" customWidth="1"/>
    <col min="10718" max="10718" width="23.85546875" customWidth="1"/>
    <col min="10719" max="10719" width="9" customWidth="1"/>
    <col min="10720" max="10720" width="23.85546875" customWidth="1"/>
    <col min="10721" max="10721" width="9" customWidth="1"/>
    <col min="10973" max="10973" width="52.85546875" customWidth="1"/>
    <col min="10974" max="10974" width="23.85546875" customWidth="1"/>
    <col min="10975" max="10975" width="9" customWidth="1"/>
    <col min="10976" max="10976" width="23.85546875" customWidth="1"/>
    <col min="10977" max="10977" width="9" customWidth="1"/>
    <col min="11229" max="11229" width="52.85546875" customWidth="1"/>
    <col min="11230" max="11230" width="23.85546875" customWidth="1"/>
    <col min="11231" max="11231" width="9" customWidth="1"/>
    <col min="11232" max="11232" width="23.85546875" customWidth="1"/>
    <col min="11233" max="11233" width="9" customWidth="1"/>
    <col min="11485" max="11485" width="52.85546875" customWidth="1"/>
    <col min="11486" max="11486" width="23.85546875" customWidth="1"/>
    <col min="11487" max="11487" width="9" customWidth="1"/>
    <col min="11488" max="11488" width="23.85546875" customWidth="1"/>
    <col min="11489" max="11489" width="9" customWidth="1"/>
    <col min="11741" max="11741" width="52.85546875" customWidth="1"/>
    <col min="11742" max="11742" width="23.85546875" customWidth="1"/>
    <col min="11743" max="11743" width="9" customWidth="1"/>
    <col min="11744" max="11744" width="23.85546875" customWidth="1"/>
    <col min="11745" max="11745" width="9" customWidth="1"/>
    <col min="11997" max="11997" width="52.85546875" customWidth="1"/>
    <col min="11998" max="11998" width="23.85546875" customWidth="1"/>
    <col min="11999" max="11999" width="9" customWidth="1"/>
    <col min="12000" max="12000" width="23.85546875" customWidth="1"/>
    <col min="12001" max="12001" width="9" customWidth="1"/>
    <col min="12253" max="12253" width="52.85546875" customWidth="1"/>
    <col min="12254" max="12254" width="23.85546875" customWidth="1"/>
    <col min="12255" max="12255" width="9" customWidth="1"/>
    <col min="12256" max="12256" width="23.85546875" customWidth="1"/>
    <col min="12257" max="12257" width="9" customWidth="1"/>
    <col min="12509" max="12509" width="52.85546875" customWidth="1"/>
    <col min="12510" max="12510" width="23.85546875" customWidth="1"/>
    <col min="12511" max="12511" width="9" customWidth="1"/>
    <col min="12512" max="12512" width="23.85546875" customWidth="1"/>
    <col min="12513" max="12513" width="9" customWidth="1"/>
    <col min="12765" max="12765" width="52.85546875" customWidth="1"/>
    <col min="12766" max="12766" width="23.85546875" customWidth="1"/>
    <col min="12767" max="12767" width="9" customWidth="1"/>
    <col min="12768" max="12768" width="23.85546875" customWidth="1"/>
    <col min="12769" max="12769" width="9" customWidth="1"/>
    <col min="13021" max="13021" width="52.85546875" customWidth="1"/>
    <col min="13022" max="13022" width="23.85546875" customWidth="1"/>
    <col min="13023" max="13023" width="9" customWidth="1"/>
    <col min="13024" max="13024" width="23.85546875" customWidth="1"/>
    <col min="13025" max="13025" width="9" customWidth="1"/>
    <col min="13277" max="13277" width="52.85546875" customWidth="1"/>
    <col min="13278" max="13278" width="23.85546875" customWidth="1"/>
    <col min="13279" max="13279" width="9" customWidth="1"/>
    <col min="13280" max="13280" width="23.85546875" customWidth="1"/>
    <col min="13281" max="13281" width="9" customWidth="1"/>
    <col min="13533" max="13533" width="52.85546875" customWidth="1"/>
    <col min="13534" max="13534" width="23.85546875" customWidth="1"/>
    <col min="13535" max="13535" width="9" customWidth="1"/>
    <col min="13536" max="13536" width="23.85546875" customWidth="1"/>
    <col min="13537" max="13537" width="9" customWidth="1"/>
    <col min="13789" max="13789" width="52.85546875" customWidth="1"/>
    <col min="13790" max="13790" width="23.85546875" customWidth="1"/>
    <col min="13791" max="13791" width="9" customWidth="1"/>
    <col min="13792" max="13792" width="23.85546875" customWidth="1"/>
    <col min="13793" max="13793" width="9" customWidth="1"/>
    <col min="14045" max="14045" width="52.85546875" customWidth="1"/>
    <col min="14046" max="14046" width="23.85546875" customWidth="1"/>
    <col min="14047" max="14047" width="9" customWidth="1"/>
    <col min="14048" max="14048" width="23.85546875" customWidth="1"/>
    <col min="14049" max="14049" width="9" customWidth="1"/>
    <col min="14301" max="14301" width="52.85546875" customWidth="1"/>
    <col min="14302" max="14302" width="23.85546875" customWidth="1"/>
    <col min="14303" max="14303" width="9" customWidth="1"/>
    <col min="14304" max="14304" width="23.85546875" customWidth="1"/>
    <col min="14305" max="14305" width="9" customWidth="1"/>
    <col min="14557" max="14557" width="52.85546875" customWidth="1"/>
    <col min="14558" max="14558" width="23.85546875" customWidth="1"/>
    <col min="14559" max="14559" width="9" customWidth="1"/>
    <col min="14560" max="14560" width="23.85546875" customWidth="1"/>
    <col min="14561" max="14561" width="9" customWidth="1"/>
    <col min="14813" max="14813" width="52.85546875" customWidth="1"/>
    <col min="14814" max="14814" width="23.85546875" customWidth="1"/>
    <col min="14815" max="14815" width="9" customWidth="1"/>
    <col min="14816" max="14816" width="23.85546875" customWidth="1"/>
    <col min="14817" max="14817" width="9" customWidth="1"/>
    <col min="15069" max="15069" width="52.85546875" customWidth="1"/>
    <col min="15070" max="15070" width="23.85546875" customWidth="1"/>
    <col min="15071" max="15071" width="9" customWidth="1"/>
    <col min="15072" max="15072" width="23.85546875" customWidth="1"/>
    <col min="15073" max="15073" width="9" customWidth="1"/>
    <col min="15325" max="15325" width="52.85546875" customWidth="1"/>
    <col min="15326" max="15326" width="23.85546875" customWidth="1"/>
    <col min="15327" max="15327" width="9" customWidth="1"/>
    <col min="15328" max="15328" width="23.85546875" customWidth="1"/>
    <col min="15329" max="15329" width="9" customWidth="1"/>
    <col min="15581" max="15581" width="52.85546875" customWidth="1"/>
    <col min="15582" max="15582" width="23.85546875" customWidth="1"/>
    <col min="15583" max="15583" width="9" customWidth="1"/>
    <col min="15584" max="15584" width="23.85546875" customWidth="1"/>
    <col min="15585" max="15585" width="9" customWidth="1"/>
    <col min="15837" max="15837" width="52.85546875" customWidth="1"/>
    <col min="15838" max="15838" width="23.85546875" customWidth="1"/>
    <col min="15839" max="15839" width="9" customWidth="1"/>
    <col min="15840" max="15840" width="23.85546875" customWidth="1"/>
    <col min="15841" max="15841" width="9" customWidth="1"/>
    <col min="16093" max="16093" width="52.85546875" customWidth="1"/>
    <col min="16094" max="16094" width="23.85546875" customWidth="1"/>
    <col min="16095" max="16095" width="9" customWidth="1"/>
    <col min="16096" max="16096" width="23.85546875" customWidth="1"/>
    <col min="16097" max="16097" width="9" customWidth="1"/>
  </cols>
  <sheetData>
    <row r="2" spans="2:3" s="25" customFormat="1" x14ac:dyDescent="0.25">
      <c r="B2"/>
      <c r="C2"/>
    </row>
    <row r="3" spans="2:3" s="25" customFormat="1" ht="12.75" x14ac:dyDescent="0.2">
      <c r="B3" s="51" t="s">
        <v>0</v>
      </c>
      <c r="C3" s="51"/>
    </row>
    <row r="4" spans="2:3" s="25" customFormat="1" ht="12.75" x14ac:dyDescent="0.2">
      <c r="B4" s="51"/>
      <c r="C4" s="51"/>
    </row>
    <row r="5" spans="2:3" s="25" customFormat="1" ht="12.75" x14ac:dyDescent="0.2">
      <c r="B5" s="52" t="s">
        <v>1</v>
      </c>
      <c r="C5" s="52"/>
    </row>
    <row r="6" spans="2:3" s="25" customFormat="1" ht="12.75" x14ac:dyDescent="0.2">
      <c r="B6" s="53"/>
      <c r="C6" s="53"/>
    </row>
    <row r="7" spans="2:3" s="25" customFormat="1" ht="12.75" x14ac:dyDescent="0.2">
      <c r="B7" s="54" t="s">
        <v>2</v>
      </c>
      <c r="C7" s="54"/>
    </row>
    <row r="8" spans="2:3" s="25" customFormat="1" x14ac:dyDescent="0.25">
      <c r="B8" s="55" t="s">
        <v>110</v>
      </c>
      <c r="C8" s="55"/>
    </row>
    <row r="9" spans="2:3" x14ac:dyDescent="0.25">
      <c r="B9" s="2"/>
      <c r="C9" s="2"/>
    </row>
    <row r="10" spans="2:3" x14ac:dyDescent="0.25">
      <c r="B10" s="3" t="s">
        <v>3</v>
      </c>
      <c r="C10" s="47"/>
    </row>
    <row r="11" spans="2:3" x14ac:dyDescent="0.25">
      <c r="B11" s="56" t="s">
        <v>4</v>
      </c>
      <c r="C11" s="56"/>
    </row>
    <row r="12" spans="2:3" x14ac:dyDescent="0.25">
      <c r="B12" s="50" t="s">
        <v>5</v>
      </c>
      <c r="C12" s="50"/>
    </row>
    <row r="13" spans="2:3" x14ac:dyDescent="0.25">
      <c r="B13" s="58" t="s">
        <v>6</v>
      </c>
      <c r="C13" s="58"/>
    </row>
    <row r="14" spans="2:3" x14ac:dyDescent="0.25">
      <c r="B14" s="4" t="s">
        <v>48</v>
      </c>
      <c r="C14" s="5">
        <f>C15</f>
        <v>3670.06</v>
      </c>
    </row>
    <row r="15" spans="2:3" x14ac:dyDescent="0.25">
      <c r="B15" s="6" t="s">
        <v>50</v>
      </c>
      <c r="C15" s="17">
        <v>3670.06</v>
      </c>
    </row>
    <row r="16" spans="2:3" x14ac:dyDescent="0.25">
      <c r="B16" s="4" t="s">
        <v>7</v>
      </c>
      <c r="C16" s="5">
        <f>SUM(C17:C47)</f>
        <v>271302.33</v>
      </c>
    </row>
    <row r="17" spans="2:4" s="1" customFormat="1" ht="12.75" x14ac:dyDescent="0.2">
      <c r="B17" s="40" t="s">
        <v>59</v>
      </c>
      <c r="C17" s="17">
        <v>23901.1</v>
      </c>
      <c r="D17" s="48"/>
    </row>
    <row r="18" spans="2:4" s="1" customFormat="1" ht="12.75" x14ac:dyDescent="0.2">
      <c r="B18" s="40" t="s">
        <v>60</v>
      </c>
      <c r="C18" s="17">
        <v>81985.41</v>
      </c>
    </row>
    <row r="19" spans="2:4" s="1" customFormat="1" ht="12.75" x14ac:dyDescent="0.2">
      <c r="B19" s="40" t="s">
        <v>61</v>
      </c>
      <c r="C19" s="17">
        <v>14511.99</v>
      </c>
    </row>
    <row r="20" spans="2:4" s="1" customFormat="1" ht="12.75" x14ac:dyDescent="0.2">
      <c r="B20" s="40" t="s">
        <v>62</v>
      </c>
      <c r="C20" s="17">
        <v>7390.51</v>
      </c>
    </row>
    <row r="21" spans="2:4" s="1" customFormat="1" ht="12.75" x14ac:dyDescent="0.2">
      <c r="B21" s="40" t="s">
        <v>63</v>
      </c>
      <c r="C21" s="17">
        <v>11951.11</v>
      </c>
    </row>
    <row r="22" spans="2:4" s="1" customFormat="1" ht="12.75" x14ac:dyDescent="0.2">
      <c r="B22" s="40" t="s">
        <v>64</v>
      </c>
      <c r="C22" s="17">
        <v>3368.5</v>
      </c>
    </row>
    <row r="23" spans="2:4" s="1" customFormat="1" ht="12.75" x14ac:dyDescent="0.2">
      <c r="B23" s="40" t="s">
        <v>65</v>
      </c>
      <c r="C23" s="17">
        <v>6902.46</v>
      </c>
    </row>
    <row r="24" spans="2:4" s="1" customFormat="1" ht="12.75" x14ac:dyDescent="0.2">
      <c r="B24" s="40" t="s">
        <v>66</v>
      </c>
      <c r="C24" s="17">
        <v>10043.59</v>
      </c>
    </row>
    <row r="25" spans="2:4" s="1" customFormat="1" ht="12.75" x14ac:dyDescent="0.2">
      <c r="B25" s="40" t="s">
        <v>67</v>
      </c>
      <c r="C25" s="17">
        <v>3456.01</v>
      </c>
    </row>
    <row r="26" spans="2:4" s="1" customFormat="1" ht="12.75" x14ac:dyDescent="0.2">
      <c r="B26" s="40" t="s">
        <v>87</v>
      </c>
      <c r="C26" s="17">
        <v>0</v>
      </c>
    </row>
    <row r="27" spans="2:4" s="1" customFormat="1" ht="12.75" x14ac:dyDescent="0.2">
      <c r="B27" s="40" t="s">
        <v>90</v>
      </c>
      <c r="C27" s="17">
        <v>0</v>
      </c>
    </row>
    <row r="28" spans="2:4" s="1" customFormat="1" ht="12.75" x14ac:dyDescent="0.2">
      <c r="B28" s="40" t="s">
        <v>68</v>
      </c>
      <c r="C28" s="17">
        <v>4607.6400000000003</v>
      </c>
    </row>
    <row r="29" spans="2:4" s="1" customFormat="1" ht="12.75" x14ac:dyDescent="0.2">
      <c r="B29" s="40" t="s">
        <v>69</v>
      </c>
      <c r="C29" s="17">
        <v>21855.68</v>
      </c>
    </row>
    <row r="30" spans="2:4" s="1" customFormat="1" ht="12.75" x14ac:dyDescent="0.2">
      <c r="B30" s="40" t="s">
        <v>70</v>
      </c>
      <c r="C30" s="17">
        <v>3650.41</v>
      </c>
    </row>
    <row r="31" spans="2:4" s="1" customFormat="1" ht="12.75" x14ac:dyDescent="0.2">
      <c r="B31" s="40" t="s">
        <v>71</v>
      </c>
      <c r="C31" s="17">
        <v>4533.3999999999996</v>
      </c>
    </row>
    <row r="32" spans="2:4" s="1" customFormat="1" ht="12.75" x14ac:dyDescent="0.2">
      <c r="B32" s="40" t="s">
        <v>111</v>
      </c>
      <c r="C32" s="17">
        <v>2776.47</v>
      </c>
    </row>
    <row r="33" spans="2:3" s="1" customFormat="1" ht="12.75" x14ac:dyDescent="0.2">
      <c r="B33" s="40" t="s">
        <v>112</v>
      </c>
      <c r="C33" s="17">
        <v>7538.86</v>
      </c>
    </row>
    <row r="34" spans="2:3" s="1" customFormat="1" ht="12.75" x14ac:dyDescent="0.2">
      <c r="B34" s="40" t="s">
        <v>113</v>
      </c>
      <c r="C34" s="17">
        <v>2230.5300000000002</v>
      </c>
    </row>
    <row r="35" spans="2:3" s="1" customFormat="1" ht="12.75" x14ac:dyDescent="0.2">
      <c r="B35" s="40" t="s">
        <v>114</v>
      </c>
      <c r="C35" s="17">
        <v>2092.87</v>
      </c>
    </row>
    <row r="36" spans="2:3" s="1" customFormat="1" ht="12.75" x14ac:dyDescent="0.2">
      <c r="B36" s="42" t="s">
        <v>86</v>
      </c>
      <c r="C36" s="17"/>
    </row>
    <row r="37" spans="2:3" s="1" customFormat="1" ht="12.75" x14ac:dyDescent="0.2">
      <c r="B37" s="40" t="s">
        <v>91</v>
      </c>
      <c r="C37" s="17">
        <v>0</v>
      </c>
    </row>
    <row r="38" spans="2:3" s="1" customFormat="1" ht="12.75" x14ac:dyDescent="0.2">
      <c r="B38" s="40" t="s">
        <v>76</v>
      </c>
      <c r="C38" s="17">
        <v>2217.4</v>
      </c>
    </row>
    <row r="39" spans="2:3" s="1" customFormat="1" ht="12.75" x14ac:dyDescent="0.2">
      <c r="B39" s="40" t="s">
        <v>77</v>
      </c>
      <c r="C39" s="17">
        <v>7269.03</v>
      </c>
    </row>
    <row r="40" spans="2:3" s="1" customFormat="1" ht="12.75" x14ac:dyDescent="0.2">
      <c r="B40" s="40" t="s">
        <v>106</v>
      </c>
      <c r="C40" s="17">
        <v>8044.84</v>
      </c>
    </row>
    <row r="41" spans="2:3" s="1" customFormat="1" ht="12.75" x14ac:dyDescent="0.2">
      <c r="B41" s="42" t="s">
        <v>78</v>
      </c>
      <c r="C41" s="17"/>
    </row>
    <row r="42" spans="2:3" s="1" customFormat="1" ht="12.75" x14ac:dyDescent="0.2">
      <c r="B42" s="40" t="s">
        <v>79</v>
      </c>
      <c r="C42" s="17">
        <v>15245.69</v>
      </c>
    </row>
    <row r="43" spans="2:3" s="1" customFormat="1" ht="12.75" x14ac:dyDescent="0.2">
      <c r="B43" s="40" t="s">
        <v>80</v>
      </c>
      <c r="C43" s="17">
        <v>578.79</v>
      </c>
    </row>
    <row r="44" spans="2:3" s="1" customFormat="1" ht="12.75" x14ac:dyDescent="0.2">
      <c r="B44" s="40" t="s">
        <v>81</v>
      </c>
      <c r="C44" s="17">
        <v>4954.13</v>
      </c>
    </row>
    <row r="45" spans="2:3" s="1" customFormat="1" ht="12.75" x14ac:dyDescent="0.2">
      <c r="B45" s="40" t="s">
        <v>82</v>
      </c>
      <c r="C45" s="17">
        <v>967</v>
      </c>
    </row>
    <row r="46" spans="2:3" s="1" customFormat="1" ht="12.75" x14ac:dyDescent="0.2">
      <c r="B46" s="40" t="s">
        <v>83</v>
      </c>
      <c r="C46" s="17">
        <v>12157.88</v>
      </c>
    </row>
    <row r="47" spans="2:3" s="1" customFormat="1" ht="12.75" x14ac:dyDescent="0.2">
      <c r="B47" s="40" t="s">
        <v>84</v>
      </c>
      <c r="C47" s="17">
        <v>7071.03</v>
      </c>
    </row>
    <row r="48" spans="2:3" x14ac:dyDescent="0.25">
      <c r="B48" s="4" t="s">
        <v>8</v>
      </c>
      <c r="C48" s="5">
        <f>SUM(C49:C50)</f>
        <v>18676</v>
      </c>
    </row>
    <row r="49" spans="2:3" s="1" customFormat="1" ht="12.75" x14ac:dyDescent="0.2">
      <c r="B49" s="6" t="s">
        <v>9</v>
      </c>
      <c r="C49" s="17">
        <f>317.57+16052.11</f>
        <v>16369.68</v>
      </c>
    </row>
    <row r="50" spans="2:3" s="1" customFormat="1" ht="12.75" x14ac:dyDescent="0.2">
      <c r="B50" s="6" t="s">
        <v>39</v>
      </c>
      <c r="C50" s="17">
        <v>2306.3200000000002</v>
      </c>
    </row>
    <row r="51" spans="2:3" s="1" customFormat="1" ht="12.75" x14ac:dyDescent="0.2">
      <c r="B51" s="30" t="s">
        <v>47</v>
      </c>
      <c r="C51" s="27">
        <f>SUM(C52)</f>
        <v>54.69</v>
      </c>
    </row>
    <row r="52" spans="2:3" s="1" customFormat="1" ht="12.75" x14ac:dyDescent="0.2">
      <c r="B52" s="6" t="s">
        <v>49</v>
      </c>
      <c r="C52" s="7">
        <v>54.69</v>
      </c>
    </row>
    <row r="53" spans="2:3" x14ac:dyDescent="0.25">
      <c r="B53" s="8" t="s">
        <v>10</v>
      </c>
      <c r="C53" s="26">
        <f>C14+C16+C48+C51</f>
        <v>293703.08</v>
      </c>
    </row>
    <row r="54" spans="2:3" x14ac:dyDescent="0.25">
      <c r="B54" s="8" t="s">
        <v>40</v>
      </c>
      <c r="C54" s="26">
        <v>0</v>
      </c>
    </row>
    <row r="55" spans="2:3" x14ac:dyDescent="0.25">
      <c r="B55" s="8" t="s">
        <v>51</v>
      </c>
      <c r="C55" s="26">
        <v>45394</v>
      </c>
    </row>
    <row r="56" spans="2:3" x14ac:dyDescent="0.25">
      <c r="B56" s="10" t="s">
        <v>11</v>
      </c>
      <c r="C56" s="9">
        <v>685.74</v>
      </c>
    </row>
    <row r="57" spans="2:3" x14ac:dyDescent="0.25">
      <c r="B57" s="11" t="s">
        <v>12</v>
      </c>
      <c r="C57" s="9">
        <f>C53+C55+C56</f>
        <v>339782.82</v>
      </c>
    </row>
    <row r="58" spans="2:3" x14ac:dyDescent="0.25">
      <c r="B58" s="12" t="s">
        <v>4</v>
      </c>
      <c r="C58" s="13"/>
    </row>
    <row r="59" spans="2:3" x14ac:dyDescent="0.25">
      <c r="B59" s="3" t="s">
        <v>13</v>
      </c>
      <c r="C59" s="47"/>
    </row>
    <row r="60" spans="2:3" x14ac:dyDescent="0.25">
      <c r="B60" s="56" t="s">
        <v>4</v>
      </c>
      <c r="C60" s="56"/>
    </row>
    <row r="61" spans="2:3" x14ac:dyDescent="0.25">
      <c r="B61" s="59" t="s">
        <v>14</v>
      </c>
      <c r="C61" s="59"/>
    </row>
    <row r="62" spans="2:3" x14ac:dyDescent="0.25">
      <c r="B62" s="60" t="s">
        <v>15</v>
      </c>
      <c r="C62" s="60"/>
    </row>
    <row r="63" spans="2:3" x14ac:dyDescent="0.25">
      <c r="B63" s="4" t="s">
        <v>16</v>
      </c>
      <c r="C63" s="5">
        <v>188402.82</v>
      </c>
    </row>
    <row r="64" spans="2:3" x14ac:dyDescent="0.25">
      <c r="B64" s="4" t="s">
        <v>17</v>
      </c>
      <c r="C64" s="5">
        <v>0</v>
      </c>
    </row>
    <row r="65" spans="2:3" x14ac:dyDescent="0.25">
      <c r="B65" s="4" t="s">
        <v>18</v>
      </c>
      <c r="C65" s="15">
        <v>6120</v>
      </c>
    </row>
    <row r="66" spans="2:3" x14ac:dyDescent="0.25">
      <c r="B66" s="4" t="s">
        <v>31</v>
      </c>
      <c r="C66" s="5">
        <v>5065.0200000000004</v>
      </c>
    </row>
    <row r="67" spans="2:3" x14ac:dyDescent="0.25">
      <c r="B67" s="14" t="s">
        <v>32</v>
      </c>
      <c r="C67" s="15">
        <v>2401.2800000000002</v>
      </c>
    </row>
    <row r="68" spans="2:3" x14ac:dyDescent="0.25">
      <c r="B68" s="14" t="s">
        <v>36</v>
      </c>
      <c r="C68" s="15">
        <v>0</v>
      </c>
    </row>
    <row r="69" spans="2:3" x14ac:dyDescent="0.25">
      <c r="B69" s="14" t="s">
        <v>38</v>
      </c>
      <c r="C69" s="15">
        <v>0</v>
      </c>
    </row>
    <row r="70" spans="2:3" x14ac:dyDescent="0.25">
      <c r="B70" s="14" t="s">
        <v>19</v>
      </c>
      <c r="C70" s="15">
        <v>102084.42</v>
      </c>
    </row>
    <row r="71" spans="2:3" x14ac:dyDescent="0.25">
      <c r="B71" s="14" t="s">
        <v>20</v>
      </c>
      <c r="C71" s="15">
        <v>24500</v>
      </c>
    </row>
    <row r="72" spans="2:3" x14ac:dyDescent="0.25">
      <c r="B72" s="4" t="s">
        <v>42</v>
      </c>
      <c r="C72" s="5">
        <v>36118.589999999997</v>
      </c>
    </row>
    <row r="73" spans="2:3" x14ac:dyDescent="0.25">
      <c r="B73" s="4" t="s">
        <v>37</v>
      </c>
      <c r="C73" s="5">
        <v>0</v>
      </c>
    </row>
    <row r="74" spans="2:3" x14ac:dyDescent="0.25">
      <c r="B74" s="4" t="s">
        <v>45</v>
      </c>
      <c r="C74" s="5">
        <v>11390.39</v>
      </c>
    </row>
    <row r="75" spans="2:3" x14ac:dyDescent="0.25">
      <c r="B75" s="14" t="s">
        <v>21</v>
      </c>
      <c r="C75" s="15">
        <v>311856.59000000003</v>
      </c>
    </row>
    <row r="76" spans="2:3" s="1" customFormat="1" ht="12.75" x14ac:dyDescent="0.2">
      <c r="B76" s="16" t="s">
        <v>22</v>
      </c>
      <c r="C76" s="17">
        <v>309906.53000000003</v>
      </c>
    </row>
    <row r="77" spans="2:3" s="1" customFormat="1" ht="12.75" x14ac:dyDescent="0.2">
      <c r="B77" s="16" t="s">
        <v>23</v>
      </c>
      <c r="C77" s="17">
        <v>1605.24</v>
      </c>
    </row>
    <row r="78" spans="2:3" s="1" customFormat="1" ht="12.75" x14ac:dyDescent="0.2">
      <c r="B78" s="16" t="s">
        <v>43</v>
      </c>
      <c r="C78" s="17">
        <v>344.82</v>
      </c>
    </row>
    <row r="79" spans="2:3" s="1" customFormat="1" ht="12.75" x14ac:dyDescent="0.2">
      <c r="B79" s="16" t="s">
        <v>53</v>
      </c>
      <c r="C79" s="17">
        <v>0</v>
      </c>
    </row>
    <row r="80" spans="2:3" x14ac:dyDescent="0.25">
      <c r="B80" s="18" t="s">
        <v>24</v>
      </c>
      <c r="C80" s="15">
        <v>0</v>
      </c>
    </row>
    <row r="81" spans="2:3" x14ac:dyDescent="0.25">
      <c r="B81" s="16" t="s">
        <v>41</v>
      </c>
      <c r="C81" s="17">
        <v>0</v>
      </c>
    </row>
    <row r="82" spans="2:3" x14ac:dyDescent="0.25">
      <c r="B82" s="16" t="s">
        <v>44</v>
      </c>
      <c r="C82" s="17">
        <v>0</v>
      </c>
    </row>
    <row r="83" spans="2:3" x14ac:dyDescent="0.25">
      <c r="B83" s="18" t="s">
        <v>103</v>
      </c>
      <c r="C83" s="28">
        <v>0</v>
      </c>
    </row>
    <row r="84" spans="2:3" x14ac:dyDescent="0.25">
      <c r="B84" s="18" t="s">
        <v>25</v>
      </c>
      <c r="C84" s="19">
        <v>0</v>
      </c>
    </row>
    <row r="85" spans="2:3" x14ac:dyDescent="0.25">
      <c r="B85" s="18" t="s">
        <v>26</v>
      </c>
      <c r="C85" s="19">
        <v>32752.84</v>
      </c>
    </row>
    <row r="86" spans="2:3" x14ac:dyDescent="0.25">
      <c r="B86" s="4" t="s">
        <v>27</v>
      </c>
      <c r="C86" s="5">
        <v>3770.68</v>
      </c>
    </row>
    <row r="87" spans="2:3" x14ac:dyDescent="0.25">
      <c r="B87" s="4" t="s">
        <v>35</v>
      </c>
      <c r="C87" s="5">
        <v>0</v>
      </c>
    </row>
    <row r="88" spans="2:3" x14ac:dyDescent="0.25">
      <c r="B88" s="4" t="s">
        <v>88</v>
      </c>
      <c r="C88" s="5">
        <v>31582.19</v>
      </c>
    </row>
    <row r="89" spans="2:3" x14ac:dyDescent="0.25">
      <c r="B89" s="8" t="s">
        <v>28</v>
      </c>
      <c r="C89" s="9">
        <f>SUM(C63+C64+C65+C66+C67+C68+C69+C70+C71+C72+C73+C74+C75+C80+C83+C84+C85+C86+C87+C88)</f>
        <v>756044.82000000007</v>
      </c>
    </row>
    <row r="90" spans="2:3" x14ac:dyDescent="0.25">
      <c r="B90" s="8" t="s">
        <v>34</v>
      </c>
      <c r="C90" s="9">
        <v>2432.9</v>
      </c>
    </row>
    <row r="91" spans="2:3" x14ac:dyDescent="0.25">
      <c r="B91" s="8" t="s">
        <v>33</v>
      </c>
      <c r="C91" s="9">
        <v>0</v>
      </c>
    </row>
    <row r="92" spans="2:3" x14ac:dyDescent="0.25">
      <c r="B92" s="20" t="s">
        <v>29</v>
      </c>
      <c r="C92" s="9">
        <f>C89+C90+C91</f>
        <v>758477.72000000009</v>
      </c>
    </row>
    <row r="93" spans="2:3" x14ac:dyDescent="0.25">
      <c r="B93" s="21"/>
      <c r="C93" s="5"/>
    </row>
    <row r="94" spans="2:3" s="23" customFormat="1" ht="15.75" thickBot="1" x14ac:dyDescent="0.3">
      <c r="B94" s="22" t="s">
        <v>30</v>
      </c>
      <c r="C94" s="31">
        <f>C57-C92</f>
        <v>-418694.90000000008</v>
      </c>
    </row>
    <row r="95" spans="2:3" ht="15.75" thickTop="1" x14ac:dyDescent="0.25">
      <c r="B95" s="61" t="s">
        <v>4</v>
      </c>
      <c r="C95" s="61"/>
    </row>
    <row r="96" spans="2:3" x14ac:dyDescent="0.25">
      <c r="B96" s="57" t="s">
        <v>118</v>
      </c>
      <c r="C96" s="57"/>
    </row>
    <row r="97" spans="2:3" x14ac:dyDescent="0.25">
      <c r="B97" s="57" t="s">
        <v>119</v>
      </c>
      <c r="C97" s="57"/>
    </row>
    <row r="98" spans="2:3" x14ac:dyDescent="0.25">
      <c r="B98" s="24"/>
      <c r="C98" s="24"/>
    </row>
    <row r="99" spans="2:3" x14ac:dyDescent="0.25">
      <c r="B99" s="29"/>
      <c r="C99" s="24"/>
    </row>
    <row r="100" spans="2:3" x14ac:dyDescent="0.25">
      <c r="B100" s="29"/>
      <c r="C100" s="24"/>
    </row>
    <row r="101" spans="2:3" x14ac:dyDescent="0.25">
      <c r="B101" s="24"/>
      <c r="C101" s="24"/>
    </row>
  </sheetData>
  <mergeCells count="13">
    <mergeCell ref="B12:C12"/>
    <mergeCell ref="B3:C4"/>
    <mergeCell ref="B5:C6"/>
    <mergeCell ref="B7:C7"/>
    <mergeCell ref="B8:C8"/>
    <mergeCell ref="B11:C11"/>
    <mergeCell ref="B97:C97"/>
    <mergeCell ref="B13:C13"/>
    <mergeCell ref="B60:C60"/>
    <mergeCell ref="B61:C61"/>
    <mergeCell ref="B62:C62"/>
    <mergeCell ref="B95:C95"/>
    <mergeCell ref="B96:C96"/>
  </mergeCells>
  <pageMargins left="0.70866141732283472" right="0.70866141732283472" top="0.74803149606299213" bottom="0.74803149606299213" header="0.31496062992125984" footer="0.31496062992125984"/>
  <pageSetup paperSize="5"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01"/>
  <sheetViews>
    <sheetView topLeftCell="A88" workbookViewId="0">
      <selection activeCell="B97" sqref="B97:C97"/>
    </sheetView>
  </sheetViews>
  <sheetFormatPr baseColWidth="10" defaultColWidth="9.140625" defaultRowHeight="15" x14ac:dyDescent="0.25"/>
  <cols>
    <col min="1" max="1" width="23.28515625" customWidth="1"/>
    <col min="2" max="2" width="69.42578125" customWidth="1"/>
    <col min="3" max="3" width="23.85546875" customWidth="1"/>
    <col min="4" max="4" width="12.140625" customWidth="1"/>
    <col min="221" max="221" width="52.85546875" customWidth="1"/>
    <col min="222" max="222" width="23.85546875" customWidth="1"/>
    <col min="223" max="223" width="9" customWidth="1"/>
    <col min="224" max="224" width="23.85546875" customWidth="1"/>
    <col min="225" max="225" width="9" customWidth="1"/>
    <col min="477" max="477" width="52.85546875" customWidth="1"/>
    <col min="478" max="478" width="23.85546875" customWidth="1"/>
    <col min="479" max="479" width="9" customWidth="1"/>
    <col min="480" max="480" width="23.85546875" customWidth="1"/>
    <col min="481" max="481" width="9" customWidth="1"/>
    <col min="733" max="733" width="52.85546875" customWidth="1"/>
    <col min="734" max="734" width="23.85546875" customWidth="1"/>
    <col min="735" max="735" width="9" customWidth="1"/>
    <col min="736" max="736" width="23.85546875" customWidth="1"/>
    <col min="737" max="737" width="9" customWidth="1"/>
    <col min="989" max="989" width="52.85546875" customWidth="1"/>
    <col min="990" max="990" width="23.85546875" customWidth="1"/>
    <col min="991" max="991" width="9" customWidth="1"/>
    <col min="992" max="992" width="23.85546875" customWidth="1"/>
    <col min="993" max="993" width="9" customWidth="1"/>
    <col min="1245" max="1245" width="52.85546875" customWidth="1"/>
    <col min="1246" max="1246" width="23.85546875" customWidth="1"/>
    <col min="1247" max="1247" width="9" customWidth="1"/>
    <col min="1248" max="1248" width="23.85546875" customWidth="1"/>
    <col min="1249" max="1249" width="9" customWidth="1"/>
    <col min="1501" max="1501" width="52.85546875" customWidth="1"/>
    <col min="1502" max="1502" width="23.85546875" customWidth="1"/>
    <col min="1503" max="1503" width="9" customWidth="1"/>
    <col min="1504" max="1504" width="23.85546875" customWidth="1"/>
    <col min="1505" max="1505" width="9" customWidth="1"/>
    <col min="1757" max="1757" width="52.85546875" customWidth="1"/>
    <col min="1758" max="1758" width="23.85546875" customWidth="1"/>
    <col min="1759" max="1759" width="9" customWidth="1"/>
    <col min="1760" max="1760" width="23.85546875" customWidth="1"/>
    <col min="1761" max="1761" width="9" customWidth="1"/>
    <col min="2013" max="2013" width="52.85546875" customWidth="1"/>
    <col min="2014" max="2014" width="23.85546875" customWidth="1"/>
    <col min="2015" max="2015" width="9" customWidth="1"/>
    <col min="2016" max="2016" width="23.85546875" customWidth="1"/>
    <col min="2017" max="2017" width="9" customWidth="1"/>
    <col min="2269" max="2269" width="52.85546875" customWidth="1"/>
    <col min="2270" max="2270" width="23.85546875" customWidth="1"/>
    <col min="2271" max="2271" width="9" customWidth="1"/>
    <col min="2272" max="2272" width="23.85546875" customWidth="1"/>
    <col min="2273" max="2273" width="9" customWidth="1"/>
    <col min="2525" max="2525" width="52.85546875" customWidth="1"/>
    <col min="2526" max="2526" width="23.85546875" customWidth="1"/>
    <col min="2527" max="2527" width="9" customWidth="1"/>
    <col min="2528" max="2528" width="23.85546875" customWidth="1"/>
    <col min="2529" max="2529" width="9" customWidth="1"/>
    <col min="2781" max="2781" width="52.85546875" customWidth="1"/>
    <col min="2782" max="2782" width="23.85546875" customWidth="1"/>
    <col min="2783" max="2783" width="9" customWidth="1"/>
    <col min="2784" max="2784" width="23.85546875" customWidth="1"/>
    <col min="2785" max="2785" width="9" customWidth="1"/>
    <col min="3037" max="3037" width="52.85546875" customWidth="1"/>
    <col min="3038" max="3038" width="23.85546875" customWidth="1"/>
    <col min="3039" max="3039" width="9" customWidth="1"/>
    <col min="3040" max="3040" width="23.85546875" customWidth="1"/>
    <col min="3041" max="3041" width="9" customWidth="1"/>
    <col min="3293" max="3293" width="52.85546875" customWidth="1"/>
    <col min="3294" max="3294" width="23.85546875" customWidth="1"/>
    <col min="3295" max="3295" width="9" customWidth="1"/>
    <col min="3296" max="3296" width="23.85546875" customWidth="1"/>
    <col min="3297" max="3297" width="9" customWidth="1"/>
    <col min="3549" max="3549" width="52.85546875" customWidth="1"/>
    <col min="3550" max="3550" width="23.85546875" customWidth="1"/>
    <col min="3551" max="3551" width="9" customWidth="1"/>
    <col min="3552" max="3552" width="23.85546875" customWidth="1"/>
    <col min="3553" max="3553" width="9" customWidth="1"/>
    <col min="3805" max="3805" width="52.85546875" customWidth="1"/>
    <col min="3806" max="3806" width="23.85546875" customWidth="1"/>
    <col min="3807" max="3807" width="9" customWidth="1"/>
    <col min="3808" max="3808" width="23.85546875" customWidth="1"/>
    <col min="3809" max="3809" width="9" customWidth="1"/>
    <col min="4061" max="4061" width="52.85546875" customWidth="1"/>
    <col min="4062" max="4062" width="23.85546875" customWidth="1"/>
    <col min="4063" max="4063" width="9" customWidth="1"/>
    <col min="4064" max="4064" width="23.85546875" customWidth="1"/>
    <col min="4065" max="4065" width="9" customWidth="1"/>
    <col min="4317" max="4317" width="52.85546875" customWidth="1"/>
    <col min="4318" max="4318" width="23.85546875" customWidth="1"/>
    <col min="4319" max="4319" width="9" customWidth="1"/>
    <col min="4320" max="4320" width="23.85546875" customWidth="1"/>
    <col min="4321" max="4321" width="9" customWidth="1"/>
    <col min="4573" max="4573" width="52.85546875" customWidth="1"/>
    <col min="4574" max="4574" width="23.85546875" customWidth="1"/>
    <col min="4575" max="4575" width="9" customWidth="1"/>
    <col min="4576" max="4576" width="23.85546875" customWidth="1"/>
    <col min="4577" max="4577" width="9" customWidth="1"/>
    <col min="4829" max="4829" width="52.85546875" customWidth="1"/>
    <col min="4830" max="4830" width="23.85546875" customWidth="1"/>
    <col min="4831" max="4831" width="9" customWidth="1"/>
    <col min="4832" max="4832" width="23.85546875" customWidth="1"/>
    <col min="4833" max="4833" width="9" customWidth="1"/>
    <col min="5085" max="5085" width="52.85546875" customWidth="1"/>
    <col min="5086" max="5086" width="23.85546875" customWidth="1"/>
    <col min="5087" max="5087" width="9" customWidth="1"/>
    <col min="5088" max="5088" width="23.85546875" customWidth="1"/>
    <col min="5089" max="5089" width="9" customWidth="1"/>
    <col min="5341" max="5341" width="52.85546875" customWidth="1"/>
    <col min="5342" max="5342" width="23.85546875" customWidth="1"/>
    <col min="5343" max="5343" width="9" customWidth="1"/>
    <col min="5344" max="5344" width="23.85546875" customWidth="1"/>
    <col min="5345" max="5345" width="9" customWidth="1"/>
    <col min="5597" max="5597" width="52.85546875" customWidth="1"/>
    <col min="5598" max="5598" width="23.85546875" customWidth="1"/>
    <col min="5599" max="5599" width="9" customWidth="1"/>
    <col min="5600" max="5600" width="23.85546875" customWidth="1"/>
    <col min="5601" max="5601" width="9" customWidth="1"/>
    <col min="5853" max="5853" width="52.85546875" customWidth="1"/>
    <col min="5854" max="5854" width="23.85546875" customWidth="1"/>
    <col min="5855" max="5855" width="9" customWidth="1"/>
    <col min="5856" max="5856" width="23.85546875" customWidth="1"/>
    <col min="5857" max="5857" width="9" customWidth="1"/>
    <col min="6109" max="6109" width="52.85546875" customWidth="1"/>
    <col min="6110" max="6110" width="23.85546875" customWidth="1"/>
    <col min="6111" max="6111" width="9" customWidth="1"/>
    <col min="6112" max="6112" width="23.85546875" customWidth="1"/>
    <col min="6113" max="6113" width="9" customWidth="1"/>
    <col min="6365" max="6365" width="52.85546875" customWidth="1"/>
    <col min="6366" max="6366" width="23.85546875" customWidth="1"/>
    <col min="6367" max="6367" width="9" customWidth="1"/>
    <col min="6368" max="6368" width="23.85546875" customWidth="1"/>
    <col min="6369" max="6369" width="9" customWidth="1"/>
    <col min="6621" max="6621" width="52.85546875" customWidth="1"/>
    <col min="6622" max="6622" width="23.85546875" customWidth="1"/>
    <col min="6623" max="6623" width="9" customWidth="1"/>
    <col min="6624" max="6624" width="23.85546875" customWidth="1"/>
    <col min="6625" max="6625" width="9" customWidth="1"/>
    <col min="6877" max="6877" width="52.85546875" customWidth="1"/>
    <col min="6878" max="6878" width="23.85546875" customWidth="1"/>
    <col min="6879" max="6879" width="9" customWidth="1"/>
    <col min="6880" max="6880" width="23.85546875" customWidth="1"/>
    <col min="6881" max="6881" width="9" customWidth="1"/>
    <col min="7133" max="7133" width="52.85546875" customWidth="1"/>
    <col min="7134" max="7134" width="23.85546875" customWidth="1"/>
    <col min="7135" max="7135" width="9" customWidth="1"/>
    <col min="7136" max="7136" width="23.85546875" customWidth="1"/>
    <col min="7137" max="7137" width="9" customWidth="1"/>
    <col min="7389" max="7389" width="52.85546875" customWidth="1"/>
    <col min="7390" max="7390" width="23.85546875" customWidth="1"/>
    <col min="7391" max="7391" width="9" customWidth="1"/>
    <col min="7392" max="7392" width="23.85546875" customWidth="1"/>
    <col min="7393" max="7393" width="9" customWidth="1"/>
    <col min="7645" max="7645" width="52.85546875" customWidth="1"/>
    <col min="7646" max="7646" width="23.85546875" customWidth="1"/>
    <col min="7647" max="7647" width="9" customWidth="1"/>
    <col min="7648" max="7648" width="23.85546875" customWidth="1"/>
    <col min="7649" max="7649" width="9" customWidth="1"/>
    <col min="7901" max="7901" width="52.85546875" customWidth="1"/>
    <col min="7902" max="7902" width="23.85546875" customWidth="1"/>
    <col min="7903" max="7903" width="9" customWidth="1"/>
    <col min="7904" max="7904" width="23.85546875" customWidth="1"/>
    <col min="7905" max="7905" width="9" customWidth="1"/>
    <col min="8157" max="8157" width="52.85546875" customWidth="1"/>
    <col min="8158" max="8158" width="23.85546875" customWidth="1"/>
    <col min="8159" max="8159" width="9" customWidth="1"/>
    <col min="8160" max="8160" width="23.85546875" customWidth="1"/>
    <col min="8161" max="8161" width="9" customWidth="1"/>
    <col min="8413" max="8413" width="52.85546875" customWidth="1"/>
    <col min="8414" max="8414" width="23.85546875" customWidth="1"/>
    <col min="8415" max="8415" width="9" customWidth="1"/>
    <col min="8416" max="8416" width="23.85546875" customWidth="1"/>
    <col min="8417" max="8417" width="9" customWidth="1"/>
    <col min="8669" max="8669" width="52.85546875" customWidth="1"/>
    <col min="8670" max="8670" width="23.85546875" customWidth="1"/>
    <col min="8671" max="8671" width="9" customWidth="1"/>
    <col min="8672" max="8672" width="23.85546875" customWidth="1"/>
    <col min="8673" max="8673" width="9" customWidth="1"/>
    <col min="8925" max="8925" width="52.85546875" customWidth="1"/>
    <col min="8926" max="8926" width="23.85546875" customWidth="1"/>
    <col min="8927" max="8927" width="9" customWidth="1"/>
    <col min="8928" max="8928" width="23.85546875" customWidth="1"/>
    <col min="8929" max="8929" width="9" customWidth="1"/>
    <col min="9181" max="9181" width="52.85546875" customWidth="1"/>
    <col min="9182" max="9182" width="23.85546875" customWidth="1"/>
    <col min="9183" max="9183" width="9" customWidth="1"/>
    <col min="9184" max="9184" width="23.85546875" customWidth="1"/>
    <col min="9185" max="9185" width="9" customWidth="1"/>
    <col min="9437" max="9437" width="52.85546875" customWidth="1"/>
    <col min="9438" max="9438" width="23.85546875" customWidth="1"/>
    <col min="9439" max="9439" width="9" customWidth="1"/>
    <col min="9440" max="9440" width="23.85546875" customWidth="1"/>
    <col min="9441" max="9441" width="9" customWidth="1"/>
    <col min="9693" max="9693" width="52.85546875" customWidth="1"/>
    <col min="9694" max="9694" width="23.85546875" customWidth="1"/>
    <col min="9695" max="9695" width="9" customWidth="1"/>
    <col min="9696" max="9696" width="23.85546875" customWidth="1"/>
    <col min="9697" max="9697" width="9" customWidth="1"/>
    <col min="9949" max="9949" width="52.85546875" customWidth="1"/>
    <col min="9950" max="9950" width="23.85546875" customWidth="1"/>
    <col min="9951" max="9951" width="9" customWidth="1"/>
    <col min="9952" max="9952" width="23.85546875" customWidth="1"/>
    <col min="9953" max="9953" width="9" customWidth="1"/>
    <col min="10205" max="10205" width="52.85546875" customWidth="1"/>
    <col min="10206" max="10206" width="23.85546875" customWidth="1"/>
    <col min="10207" max="10207" width="9" customWidth="1"/>
    <col min="10208" max="10208" width="23.85546875" customWidth="1"/>
    <col min="10209" max="10209" width="9" customWidth="1"/>
    <col min="10461" max="10461" width="52.85546875" customWidth="1"/>
    <col min="10462" max="10462" width="23.85546875" customWidth="1"/>
    <col min="10463" max="10463" width="9" customWidth="1"/>
    <col min="10464" max="10464" width="23.85546875" customWidth="1"/>
    <col min="10465" max="10465" width="9" customWidth="1"/>
    <col min="10717" max="10717" width="52.85546875" customWidth="1"/>
    <col min="10718" max="10718" width="23.85546875" customWidth="1"/>
    <col min="10719" max="10719" width="9" customWidth="1"/>
    <col min="10720" max="10720" width="23.85546875" customWidth="1"/>
    <col min="10721" max="10721" width="9" customWidth="1"/>
    <col min="10973" max="10973" width="52.85546875" customWidth="1"/>
    <col min="10974" max="10974" width="23.85546875" customWidth="1"/>
    <col min="10975" max="10975" width="9" customWidth="1"/>
    <col min="10976" max="10976" width="23.85546875" customWidth="1"/>
    <col min="10977" max="10977" width="9" customWidth="1"/>
    <col min="11229" max="11229" width="52.85546875" customWidth="1"/>
    <col min="11230" max="11230" width="23.85546875" customWidth="1"/>
    <col min="11231" max="11231" width="9" customWidth="1"/>
    <col min="11232" max="11232" width="23.85546875" customWidth="1"/>
    <col min="11233" max="11233" width="9" customWidth="1"/>
    <col min="11485" max="11485" width="52.85546875" customWidth="1"/>
    <col min="11486" max="11486" width="23.85546875" customWidth="1"/>
    <col min="11487" max="11487" width="9" customWidth="1"/>
    <col min="11488" max="11488" width="23.85546875" customWidth="1"/>
    <col min="11489" max="11489" width="9" customWidth="1"/>
    <col min="11741" max="11741" width="52.85546875" customWidth="1"/>
    <col min="11742" max="11742" width="23.85546875" customWidth="1"/>
    <col min="11743" max="11743" width="9" customWidth="1"/>
    <col min="11744" max="11744" width="23.85546875" customWidth="1"/>
    <col min="11745" max="11745" width="9" customWidth="1"/>
    <col min="11997" max="11997" width="52.85546875" customWidth="1"/>
    <col min="11998" max="11998" width="23.85546875" customWidth="1"/>
    <col min="11999" max="11999" width="9" customWidth="1"/>
    <col min="12000" max="12000" width="23.85546875" customWidth="1"/>
    <col min="12001" max="12001" width="9" customWidth="1"/>
    <col min="12253" max="12253" width="52.85546875" customWidth="1"/>
    <col min="12254" max="12254" width="23.85546875" customWidth="1"/>
    <col min="12255" max="12255" width="9" customWidth="1"/>
    <col min="12256" max="12256" width="23.85546875" customWidth="1"/>
    <col min="12257" max="12257" width="9" customWidth="1"/>
    <col min="12509" max="12509" width="52.85546875" customWidth="1"/>
    <col min="12510" max="12510" width="23.85546875" customWidth="1"/>
    <col min="12511" max="12511" width="9" customWidth="1"/>
    <col min="12512" max="12512" width="23.85546875" customWidth="1"/>
    <col min="12513" max="12513" width="9" customWidth="1"/>
    <col min="12765" max="12765" width="52.85546875" customWidth="1"/>
    <col min="12766" max="12766" width="23.85546875" customWidth="1"/>
    <col min="12767" max="12767" width="9" customWidth="1"/>
    <col min="12768" max="12768" width="23.85546875" customWidth="1"/>
    <col min="12769" max="12769" width="9" customWidth="1"/>
    <col min="13021" max="13021" width="52.85546875" customWidth="1"/>
    <col min="13022" max="13022" width="23.85546875" customWidth="1"/>
    <col min="13023" max="13023" width="9" customWidth="1"/>
    <col min="13024" max="13024" width="23.85546875" customWidth="1"/>
    <col min="13025" max="13025" width="9" customWidth="1"/>
    <col min="13277" max="13277" width="52.85546875" customWidth="1"/>
    <col min="13278" max="13278" width="23.85546875" customWidth="1"/>
    <col min="13279" max="13279" width="9" customWidth="1"/>
    <col min="13280" max="13280" width="23.85546875" customWidth="1"/>
    <col min="13281" max="13281" width="9" customWidth="1"/>
    <col min="13533" max="13533" width="52.85546875" customWidth="1"/>
    <col min="13534" max="13534" width="23.85546875" customWidth="1"/>
    <col min="13535" max="13535" width="9" customWidth="1"/>
    <col min="13536" max="13536" width="23.85546875" customWidth="1"/>
    <col min="13537" max="13537" width="9" customWidth="1"/>
    <col min="13789" max="13789" width="52.85546875" customWidth="1"/>
    <col min="13790" max="13790" width="23.85546875" customWidth="1"/>
    <col min="13791" max="13791" width="9" customWidth="1"/>
    <col min="13792" max="13792" width="23.85546875" customWidth="1"/>
    <col min="13793" max="13793" width="9" customWidth="1"/>
    <col min="14045" max="14045" width="52.85546875" customWidth="1"/>
    <col min="14046" max="14046" width="23.85546875" customWidth="1"/>
    <col min="14047" max="14047" width="9" customWidth="1"/>
    <col min="14048" max="14048" width="23.85546875" customWidth="1"/>
    <col min="14049" max="14049" width="9" customWidth="1"/>
    <col min="14301" max="14301" width="52.85546875" customWidth="1"/>
    <col min="14302" max="14302" width="23.85546875" customWidth="1"/>
    <col min="14303" max="14303" width="9" customWidth="1"/>
    <col min="14304" max="14304" width="23.85546875" customWidth="1"/>
    <col min="14305" max="14305" width="9" customWidth="1"/>
    <col min="14557" max="14557" width="52.85546875" customWidth="1"/>
    <col min="14558" max="14558" width="23.85546875" customWidth="1"/>
    <col min="14559" max="14559" width="9" customWidth="1"/>
    <col min="14560" max="14560" width="23.85546875" customWidth="1"/>
    <col min="14561" max="14561" width="9" customWidth="1"/>
    <col min="14813" max="14813" width="52.85546875" customWidth="1"/>
    <col min="14814" max="14814" width="23.85546875" customWidth="1"/>
    <col min="14815" max="14815" width="9" customWidth="1"/>
    <col min="14816" max="14816" width="23.85546875" customWidth="1"/>
    <col min="14817" max="14817" width="9" customWidth="1"/>
    <col min="15069" max="15069" width="52.85546875" customWidth="1"/>
    <col min="15070" max="15070" width="23.85546875" customWidth="1"/>
    <col min="15071" max="15071" width="9" customWidth="1"/>
    <col min="15072" max="15072" width="23.85546875" customWidth="1"/>
    <col min="15073" max="15073" width="9" customWidth="1"/>
    <col min="15325" max="15325" width="52.85546875" customWidth="1"/>
    <col min="15326" max="15326" width="23.85546875" customWidth="1"/>
    <col min="15327" max="15327" width="9" customWidth="1"/>
    <col min="15328" max="15328" width="23.85546875" customWidth="1"/>
    <col min="15329" max="15329" width="9" customWidth="1"/>
    <col min="15581" max="15581" width="52.85546875" customWidth="1"/>
    <col min="15582" max="15582" width="23.85546875" customWidth="1"/>
    <col min="15583" max="15583" width="9" customWidth="1"/>
    <col min="15584" max="15584" width="23.85546875" customWidth="1"/>
    <col min="15585" max="15585" width="9" customWidth="1"/>
    <col min="15837" max="15837" width="52.85546875" customWidth="1"/>
    <col min="15838" max="15838" width="23.85546875" customWidth="1"/>
    <col min="15839" max="15839" width="9" customWidth="1"/>
    <col min="15840" max="15840" width="23.85546875" customWidth="1"/>
    <col min="15841" max="15841" width="9" customWidth="1"/>
    <col min="16093" max="16093" width="52.85546875" customWidth="1"/>
    <col min="16094" max="16094" width="23.85546875" customWidth="1"/>
    <col min="16095" max="16095" width="9" customWidth="1"/>
    <col min="16096" max="16096" width="23.85546875" customWidth="1"/>
    <col min="16097" max="16097" width="9" customWidth="1"/>
  </cols>
  <sheetData>
    <row r="2" spans="2:3" s="25" customFormat="1" x14ac:dyDescent="0.25">
      <c r="B2"/>
      <c r="C2"/>
    </row>
    <row r="3" spans="2:3" s="25" customFormat="1" ht="12.75" x14ac:dyDescent="0.2">
      <c r="B3" s="51" t="s">
        <v>0</v>
      </c>
      <c r="C3" s="51"/>
    </row>
    <row r="4" spans="2:3" s="25" customFormat="1" ht="12.75" x14ac:dyDescent="0.2">
      <c r="B4" s="51"/>
      <c r="C4" s="51"/>
    </row>
    <row r="5" spans="2:3" s="25" customFormat="1" ht="12.75" x14ac:dyDescent="0.2">
      <c r="B5" s="52" t="s">
        <v>1</v>
      </c>
      <c r="C5" s="52"/>
    </row>
    <row r="6" spans="2:3" s="25" customFormat="1" ht="12.75" x14ac:dyDescent="0.2">
      <c r="B6" s="53"/>
      <c r="C6" s="53"/>
    </row>
    <row r="7" spans="2:3" s="25" customFormat="1" ht="12.75" x14ac:dyDescent="0.2">
      <c r="B7" s="54" t="s">
        <v>2</v>
      </c>
      <c r="C7" s="54"/>
    </row>
    <row r="8" spans="2:3" s="25" customFormat="1" x14ac:dyDescent="0.25">
      <c r="B8" s="55" t="s">
        <v>115</v>
      </c>
      <c r="C8" s="55"/>
    </row>
    <row r="9" spans="2:3" x14ac:dyDescent="0.25">
      <c r="B9" s="2"/>
      <c r="C9" s="2"/>
    </row>
    <row r="10" spans="2:3" x14ac:dyDescent="0.25">
      <c r="B10" s="3" t="s">
        <v>3</v>
      </c>
      <c r="C10" s="49"/>
    </row>
    <row r="11" spans="2:3" x14ac:dyDescent="0.25">
      <c r="B11" s="56" t="s">
        <v>4</v>
      </c>
      <c r="C11" s="56"/>
    </row>
    <row r="12" spans="2:3" x14ac:dyDescent="0.25">
      <c r="B12" s="50" t="s">
        <v>5</v>
      </c>
      <c r="C12" s="50"/>
    </row>
    <row r="13" spans="2:3" x14ac:dyDescent="0.25">
      <c r="B13" s="58" t="s">
        <v>6</v>
      </c>
      <c r="C13" s="58"/>
    </row>
    <row r="14" spans="2:3" x14ac:dyDescent="0.25">
      <c r="B14" s="4" t="s">
        <v>48</v>
      </c>
      <c r="C14" s="5">
        <f>C15</f>
        <v>2428.5</v>
      </c>
    </row>
    <row r="15" spans="2:3" x14ac:dyDescent="0.25">
      <c r="B15" s="6" t="s">
        <v>50</v>
      </c>
      <c r="C15" s="17">
        <v>2428.5</v>
      </c>
    </row>
    <row r="16" spans="2:3" x14ac:dyDescent="0.25">
      <c r="B16" s="4" t="s">
        <v>7</v>
      </c>
      <c r="C16" s="5">
        <f>SUM(C17:C47)</f>
        <v>154326.31</v>
      </c>
    </row>
    <row r="17" spans="2:4" s="1" customFormat="1" ht="12.75" x14ac:dyDescent="0.2">
      <c r="B17" s="40" t="s">
        <v>59</v>
      </c>
      <c r="C17" s="17">
        <v>11059.02</v>
      </c>
      <c r="D17" s="48"/>
    </row>
    <row r="18" spans="2:4" s="1" customFormat="1" ht="12.75" x14ac:dyDescent="0.2">
      <c r="B18" s="40" t="s">
        <v>60</v>
      </c>
      <c r="C18" s="17">
        <v>30293.61</v>
      </c>
    </row>
    <row r="19" spans="2:4" s="1" customFormat="1" ht="12.75" x14ac:dyDescent="0.2">
      <c r="B19" s="40" t="s">
        <v>61</v>
      </c>
      <c r="C19" s="17">
        <v>3696.27</v>
      </c>
    </row>
    <row r="20" spans="2:4" s="1" customFormat="1" ht="12.75" x14ac:dyDescent="0.2">
      <c r="B20" s="40" t="s">
        <v>62</v>
      </c>
      <c r="C20" s="17">
        <v>9714.9699999999993</v>
      </c>
    </row>
    <row r="21" spans="2:4" s="1" customFormat="1" ht="12.75" x14ac:dyDescent="0.2">
      <c r="B21" s="40" t="s">
        <v>63</v>
      </c>
      <c r="C21" s="17">
        <v>33643.730000000003</v>
      </c>
    </row>
    <row r="22" spans="2:4" s="1" customFormat="1" ht="12.75" x14ac:dyDescent="0.2">
      <c r="B22" s="40" t="s">
        <v>64</v>
      </c>
      <c r="C22" s="17">
        <v>1375.69</v>
      </c>
    </row>
    <row r="23" spans="2:4" s="1" customFormat="1" ht="12.75" x14ac:dyDescent="0.2">
      <c r="B23" s="40" t="s">
        <v>65</v>
      </c>
      <c r="C23" s="17">
        <v>473.3</v>
      </c>
    </row>
    <row r="24" spans="2:4" s="1" customFormat="1" ht="12.75" x14ac:dyDescent="0.2">
      <c r="B24" s="40" t="s">
        <v>66</v>
      </c>
      <c r="C24" s="17">
        <v>5031.9799999999996</v>
      </c>
    </row>
    <row r="25" spans="2:4" s="1" customFormat="1" ht="12.75" x14ac:dyDescent="0.2">
      <c r="B25" s="40" t="s">
        <v>67</v>
      </c>
      <c r="C25" s="17">
        <v>5344.69</v>
      </c>
    </row>
    <row r="26" spans="2:4" s="1" customFormat="1" ht="12.75" x14ac:dyDescent="0.2">
      <c r="B26" s="40" t="s">
        <v>87</v>
      </c>
      <c r="C26" s="17">
        <v>0</v>
      </c>
    </row>
    <row r="27" spans="2:4" s="1" customFormat="1" ht="12.75" x14ac:dyDescent="0.2">
      <c r="B27" s="40" t="s">
        <v>90</v>
      </c>
      <c r="C27" s="17">
        <v>0</v>
      </c>
    </row>
    <row r="28" spans="2:4" s="1" customFormat="1" ht="12.75" x14ac:dyDescent="0.2">
      <c r="B28" s="40" t="s">
        <v>68</v>
      </c>
      <c r="C28" s="17">
        <v>2092.67</v>
      </c>
    </row>
    <row r="29" spans="2:4" s="1" customFormat="1" ht="12.75" x14ac:dyDescent="0.2">
      <c r="B29" s="40" t="s">
        <v>69</v>
      </c>
      <c r="C29" s="17">
        <v>7922.9</v>
      </c>
    </row>
    <row r="30" spans="2:4" s="1" customFormat="1" ht="12.75" x14ac:dyDescent="0.2">
      <c r="B30" s="40" t="s">
        <v>70</v>
      </c>
      <c r="C30" s="17">
        <v>3359.55</v>
      </c>
    </row>
    <row r="31" spans="2:4" s="1" customFormat="1" ht="12.75" x14ac:dyDescent="0.2">
      <c r="B31" s="40" t="s">
        <v>71</v>
      </c>
      <c r="C31" s="17">
        <v>9341.6200000000008</v>
      </c>
    </row>
    <row r="32" spans="2:4" s="1" customFormat="1" ht="12.75" x14ac:dyDescent="0.2">
      <c r="B32" s="40" t="s">
        <v>111</v>
      </c>
      <c r="C32" s="17">
        <v>1279.57</v>
      </c>
    </row>
    <row r="33" spans="2:3" s="1" customFormat="1" ht="12.75" x14ac:dyDescent="0.2">
      <c r="B33" s="40" t="s">
        <v>112</v>
      </c>
      <c r="C33" s="17">
        <v>2793.16</v>
      </c>
    </row>
    <row r="34" spans="2:3" s="1" customFormat="1" ht="12.75" x14ac:dyDescent="0.2">
      <c r="B34" s="40" t="s">
        <v>113</v>
      </c>
      <c r="C34" s="17">
        <v>2015.08</v>
      </c>
    </row>
    <row r="35" spans="2:3" s="1" customFormat="1" ht="12.75" x14ac:dyDescent="0.2">
      <c r="B35" s="40" t="s">
        <v>114</v>
      </c>
      <c r="C35" s="17">
        <v>4155.97</v>
      </c>
    </row>
    <row r="36" spans="2:3" s="1" customFormat="1" ht="12.75" x14ac:dyDescent="0.2">
      <c r="B36" s="42" t="s">
        <v>86</v>
      </c>
      <c r="C36" s="17"/>
    </row>
    <row r="37" spans="2:3" s="1" customFormat="1" ht="12.75" x14ac:dyDescent="0.2">
      <c r="B37" s="40" t="s">
        <v>91</v>
      </c>
      <c r="C37" s="17">
        <v>0</v>
      </c>
    </row>
    <row r="38" spans="2:3" s="1" customFormat="1" ht="12.75" x14ac:dyDescent="0.2">
      <c r="B38" s="40" t="s">
        <v>76</v>
      </c>
      <c r="C38" s="17">
        <v>274</v>
      </c>
    </row>
    <row r="39" spans="2:3" s="1" customFormat="1" ht="12.75" x14ac:dyDescent="0.2">
      <c r="B39" s="40" t="s">
        <v>77</v>
      </c>
      <c r="C39" s="17">
        <v>2510.58</v>
      </c>
    </row>
    <row r="40" spans="2:3" s="1" customFormat="1" ht="12.75" x14ac:dyDescent="0.2">
      <c r="B40" s="40" t="s">
        <v>106</v>
      </c>
      <c r="C40" s="17">
        <v>3033.88</v>
      </c>
    </row>
    <row r="41" spans="2:3" s="1" customFormat="1" ht="12.75" x14ac:dyDescent="0.2">
      <c r="B41" s="42" t="s">
        <v>78</v>
      </c>
      <c r="C41" s="17">
        <v>0</v>
      </c>
    </row>
    <row r="42" spans="2:3" s="1" customFormat="1" ht="12.75" x14ac:dyDescent="0.2">
      <c r="B42" s="40" t="s">
        <v>79</v>
      </c>
      <c r="C42" s="17">
        <v>5406.94</v>
      </c>
    </row>
    <row r="43" spans="2:3" s="1" customFormat="1" ht="12.75" x14ac:dyDescent="0.2">
      <c r="B43" s="40" t="s">
        <v>80</v>
      </c>
      <c r="C43" s="17">
        <v>0</v>
      </c>
    </row>
    <row r="44" spans="2:3" s="1" customFormat="1" ht="12.75" x14ac:dyDescent="0.2">
      <c r="B44" s="40" t="s">
        <v>81</v>
      </c>
      <c r="C44" s="17">
        <v>3162.78</v>
      </c>
    </row>
    <row r="45" spans="2:3" s="1" customFormat="1" ht="12.75" x14ac:dyDescent="0.2">
      <c r="B45" s="40" t="s">
        <v>82</v>
      </c>
      <c r="C45" s="17">
        <v>0</v>
      </c>
    </row>
    <row r="46" spans="2:3" s="1" customFormat="1" ht="12.75" x14ac:dyDescent="0.2">
      <c r="B46" s="40" t="s">
        <v>83</v>
      </c>
      <c r="C46" s="17">
        <v>2694.44</v>
      </c>
    </row>
    <row r="47" spans="2:3" s="1" customFormat="1" ht="12.75" x14ac:dyDescent="0.2">
      <c r="B47" s="40" t="s">
        <v>84</v>
      </c>
      <c r="C47" s="17">
        <v>3649.91</v>
      </c>
    </row>
    <row r="48" spans="2:3" x14ac:dyDescent="0.25">
      <c r="B48" s="4" t="s">
        <v>8</v>
      </c>
      <c r="C48" s="5">
        <f>SUM(C49:C50)</f>
        <v>8739.11</v>
      </c>
    </row>
    <row r="49" spans="2:3" s="1" customFormat="1" ht="12.75" x14ac:dyDescent="0.2">
      <c r="B49" s="6" t="s">
        <v>9</v>
      </c>
      <c r="C49" s="17">
        <v>8739.11</v>
      </c>
    </row>
    <row r="50" spans="2:3" s="1" customFormat="1" ht="12.75" x14ac:dyDescent="0.2">
      <c r="B50" s="6" t="s">
        <v>39</v>
      </c>
      <c r="C50" s="17">
        <v>0</v>
      </c>
    </row>
    <row r="51" spans="2:3" s="1" customFormat="1" ht="12.75" x14ac:dyDescent="0.2">
      <c r="B51" s="30" t="s">
        <v>47</v>
      </c>
      <c r="C51" s="27">
        <f>SUM(C52)</f>
        <v>0</v>
      </c>
    </row>
    <row r="52" spans="2:3" s="1" customFormat="1" ht="12.75" x14ac:dyDescent="0.2">
      <c r="B52" s="6" t="s">
        <v>49</v>
      </c>
      <c r="C52" s="7">
        <v>0</v>
      </c>
    </row>
    <row r="53" spans="2:3" x14ac:dyDescent="0.25">
      <c r="B53" s="8" t="s">
        <v>10</v>
      </c>
      <c r="C53" s="26">
        <v>0</v>
      </c>
    </row>
    <row r="54" spans="2:3" x14ac:dyDescent="0.25">
      <c r="B54" s="8" t="s">
        <v>40</v>
      </c>
      <c r="C54" s="26">
        <v>0</v>
      </c>
    </row>
    <row r="55" spans="2:3" x14ac:dyDescent="0.25">
      <c r="B55" s="8" t="s">
        <v>51</v>
      </c>
      <c r="C55" s="26">
        <v>0</v>
      </c>
    </row>
    <row r="56" spans="2:3" x14ac:dyDescent="0.25">
      <c r="B56" s="10" t="s">
        <v>11</v>
      </c>
      <c r="C56" s="9">
        <v>636.34</v>
      </c>
    </row>
    <row r="57" spans="2:3" x14ac:dyDescent="0.25">
      <c r="B57" s="11" t="s">
        <v>12</v>
      </c>
      <c r="C57" s="9">
        <f>C14+C16+C48+C51+C53+C54+C55+C56</f>
        <v>166130.25999999998</v>
      </c>
    </row>
    <row r="58" spans="2:3" x14ac:dyDescent="0.25">
      <c r="B58" s="12" t="s">
        <v>4</v>
      </c>
      <c r="C58" s="13"/>
    </row>
    <row r="59" spans="2:3" x14ac:dyDescent="0.25">
      <c r="B59" s="3" t="s">
        <v>13</v>
      </c>
      <c r="C59" s="49"/>
    </row>
    <row r="60" spans="2:3" x14ac:dyDescent="0.25">
      <c r="B60" s="56" t="s">
        <v>4</v>
      </c>
      <c r="C60" s="56"/>
    </row>
    <row r="61" spans="2:3" x14ac:dyDescent="0.25">
      <c r="B61" s="59" t="s">
        <v>14</v>
      </c>
      <c r="C61" s="59"/>
    </row>
    <row r="62" spans="2:3" x14ac:dyDescent="0.25">
      <c r="B62" s="60" t="s">
        <v>15</v>
      </c>
      <c r="C62" s="60"/>
    </row>
    <row r="63" spans="2:3" x14ac:dyDescent="0.25">
      <c r="B63" s="4" t="s">
        <v>16</v>
      </c>
      <c r="C63" s="5">
        <v>188402.22</v>
      </c>
    </row>
    <row r="64" spans="2:3" x14ac:dyDescent="0.25">
      <c r="B64" s="4" t="s">
        <v>17</v>
      </c>
      <c r="C64" s="5">
        <v>6735.7</v>
      </c>
    </row>
    <row r="65" spans="2:3" x14ac:dyDescent="0.25">
      <c r="B65" s="4" t="s">
        <v>18</v>
      </c>
      <c r="C65" s="15">
        <v>1530</v>
      </c>
    </row>
    <row r="66" spans="2:3" x14ac:dyDescent="0.25">
      <c r="B66" s="4" t="s">
        <v>31</v>
      </c>
      <c r="C66" s="5">
        <v>934.59</v>
      </c>
    </row>
    <row r="67" spans="2:3" x14ac:dyDescent="0.25">
      <c r="B67" s="14" t="s">
        <v>32</v>
      </c>
      <c r="C67" s="15">
        <v>5884.4</v>
      </c>
    </row>
    <row r="68" spans="2:3" x14ac:dyDescent="0.25">
      <c r="B68" s="14" t="s">
        <v>36</v>
      </c>
      <c r="C68" s="15">
        <v>4556.92</v>
      </c>
    </row>
    <row r="69" spans="2:3" x14ac:dyDescent="0.25">
      <c r="B69" s="14" t="s">
        <v>38</v>
      </c>
      <c r="C69" s="15">
        <v>1000</v>
      </c>
    </row>
    <row r="70" spans="2:3" x14ac:dyDescent="0.25">
      <c r="B70" s="14" t="s">
        <v>19</v>
      </c>
      <c r="C70" s="15">
        <v>97345.29</v>
      </c>
    </row>
    <row r="71" spans="2:3" x14ac:dyDescent="0.25">
      <c r="B71" s="14" t="s">
        <v>20</v>
      </c>
      <c r="C71" s="15">
        <v>24500</v>
      </c>
    </row>
    <row r="72" spans="2:3" x14ac:dyDescent="0.25">
      <c r="B72" s="4" t="s">
        <v>42</v>
      </c>
      <c r="C72" s="5">
        <v>40144.32</v>
      </c>
    </row>
    <row r="73" spans="2:3" x14ac:dyDescent="0.25">
      <c r="B73" s="4" t="s">
        <v>37</v>
      </c>
      <c r="C73" s="5">
        <v>909.5</v>
      </c>
    </row>
    <row r="74" spans="2:3" x14ac:dyDescent="0.25">
      <c r="B74" s="4" t="s">
        <v>45</v>
      </c>
      <c r="C74" s="5">
        <v>1380.17</v>
      </c>
    </row>
    <row r="75" spans="2:3" x14ac:dyDescent="0.25">
      <c r="B75" s="14" t="s">
        <v>21</v>
      </c>
      <c r="C75" s="15">
        <v>188215.09</v>
      </c>
    </row>
    <row r="76" spans="2:3" s="1" customFormat="1" ht="12.75" x14ac:dyDescent="0.2">
      <c r="B76" s="16" t="s">
        <v>22</v>
      </c>
      <c r="C76" s="17">
        <v>186748.71</v>
      </c>
    </row>
    <row r="77" spans="2:3" s="1" customFormat="1" ht="12.75" x14ac:dyDescent="0.2">
      <c r="B77" s="16" t="s">
        <v>23</v>
      </c>
      <c r="C77" s="17">
        <v>1466.38</v>
      </c>
    </row>
    <row r="78" spans="2:3" s="1" customFormat="1" ht="12.75" x14ac:dyDescent="0.2">
      <c r="B78" s="16" t="s">
        <v>43</v>
      </c>
      <c r="C78" s="17">
        <v>0</v>
      </c>
    </row>
    <row r="79" spans="2:3" s="1" customFormat="1" ht="12.75" x14ac:dyDescent="0.2">
      <c r="B79" s="16" t="s">
        <v>53</v>
      </c>
      <c r="C79" s="17">
        <v>0</v>
      </c>
    </row>
    <row r="80" spans="2:3" x14ac:dyDescent="0.25">
      <c r="B80" s="18" t="s">
        <v>24</v>
      </c>
      <c r="C80" s="15">
        <v>0</v>
      </c>
    </row>
    <row r="81" spans="2:3" x14ac:dyDescent="0.25">
      <c r="B81" s="16" t="s">
        <v>41</v>
      </c>
      <c r="C81" s="17">
        <v>0</v>
      </c>
    </row>
    <row r="82" spans="2:3" x14ac:dyDescent="0.25">
      <c r="B82" s="16" t="s">
        <v>44</v>
      </c>
      <c r="C82" s="17">
        <v>0</v>
      </c>
    </row>
    <row r="83" spans="2:3" x14ac:dyDescent="0.25">
      <c r="B83" s="18" t="s">
        <v>117</v>
      </c>
      <c r="C83" s="28">
        <v>74666.38</v>
      </c>
    </row>
    <row r="84" spans="2:3" x14ac:dyDescent="0.25">
      <c r="B84" s="18" t="s">
        <v>25</v>
      </c>
      <c r="C84" s="19">
        <v>139.19999999999999</v>
      </c>
    </row>
    <row r="85" spans="2:3" x14ac:dyDescent="0.25">
      <c r="B85" s="18" t="s">
        <v>26</v>
      </c>
      <c r="C85" s="19">
        <v>16318.12</v>
      </c>
    </row>
    <row r="86" spans="2:3" x14ac:dyDescent="0.25">
      <c r="B86" s="4" t="s">
        <v>27</v>
      </c>
      <c r="C86" s="5">
        <v>2090.48</v>
      </c>
    </row>
    <row r="87" spans="2:3" x14ac:dyDescent="0.25">
      <c r="B87" s="4" t="s">
        <v>35</v>
      </c>
      <c r="C87" s="5">
        <v>1250</v>
      </c>
    </row>
    <row r="88" spans="2:3" x14ac:dyDescent="0.25">
      <c r="B88" s="4" t="s">
        <v>88</v>
      </c>
      <c r="C88" s="5">
        <v>0.14000000000000001</v>
      </c>
    </row>
    <row r="89" spans="2:3" x14ac:dyDescent="0.25">
      <c r="B89" s="8" t="s">
        <v>28</v>
      </c>
      <c r="C89" s="9">
        <f>SUM(C63+C64+C65+C66+C67+C68+C69+C70+C71+C72+C73+C74+C75+C80+C83+C84+C85+C86+C87+C88)</f>
        <v>656002.5199999999</v>
      </c>
    </row>
    <row r="90" spans="2:3" x14ac:dyDescent="0.25">
      <c r="B90" s="8" t="s">
        <v>34</v>
      </c>
      <c r="C90" s="9">
        <v>1142.43</v>
      </c>
    </row>
    <row r="91" spans="2:3" x14ac:dyDescent="0.25">
      <c r="B91" s="8" t="s">
        <v>33</v>
      </c>
      <c r="C91" s="9">
        <v>0</v>
      </c>
    </row>
    <row r="92" spans="2:3" x14ac:dyDescent="0.25">
      <c r="B92" s="20" t="s">
        <v>29</v>
      </c>
      <c r="C92" s="9">
        <f>C89+C90+C91</f>
        <v>657144.94999999995</v>
      </c>
    </row>
    <row r="93" spans="2:3" x14ac:dyDescent="0.25">
      <c r="B93" s="21"/>
      <c r="C93" s="5"/>
    </row>
    <row r="94" spans="2:3" s="23" customFormat="1" ht="15.75" thickBot="1" x14ac:dyDescent="0.3">
      <c r="B94" s="22" t="s">
        <v>30</v>
      </c>
      <c r="C94" s="31">
        <f>C57-C92</f>
        <v>-491014.68999999994</v>
      </c>
    </row>
    <row r="95" spans="2:3" ht="15.75" thickTop="1" x14ac:dyDescent="0.25">
      <c r="B95" s="61" t="s">
        <v>4</v>
      </c>
      <c r="C95" s="61"/>
    </row>
    <row r="96" spans="2:3" x14ac:dyDescent="0.25">
      <c r="B96" s="57" t="s">
        <v>120</v>
      </c>
      <c r="C96" s="57"/>
    </row>
    <row r="97" spans="2:3" x14ac:dyDescent="0.25">
      <c r="B97" s="57" t="s">
        <v>121</v>
      </c>
      <c r="C97" s="57"/>
    </row>
    <row r="98" spans="2:3" x14ac:dyDescent="0.25">
      <c r="B98" s="24"/>
      <c r="C98" s="24"/>
    </row>
    <row r="99" spans="2:3" x14ac:dyDescent="0.25">
      <c r="B99" s="29"/>
      <c r="C99" s="24"/>
    </row>
    <row r="100" spans="2:3" x14ac:dyDescent="0.25">
      <c r="B100" s="29"/>
      <c r="C100" s="24"/>
    </row>
    <row r="101" spans="2:3" x14ac:dyDescent="0.25">
      <c r="B101" s="24"/>
      <c r="C101" s="24"/>
    </row>
  </sheetData>
  <mergeCells count="13">
    <mergeCell ref="B97:C97"/>
    <mergeCell ref="B13:C13"/>
    <mergeCell ref="B60:C60"/>
    <mergeCell ref="B61:C61"/>
    <mergeCell ref="B62:C62"/>
    <mergeCell ref="B95:C95"/>
    <mergeCell ref="B96:C96"/>
    <mergeCell ref="B12:C12"/>
    <mergeCell ref="B3:C4"/>
    <mergeCell ref="B5:C6"/>
    <mergeCell ref="B7:C7"/>
    <mergeCell ref="B8:C8"/>
    <mergeCell ref="B11:C11"/>
  </mergeCells>
  <pageMargins left="0.70866141732283472" right="0.70866141732283472" top="0.74803149606299213" bottom="0.74803149606299213" header="0.31496062992125984" footer="0.31496062992125984"/>
  <pageSetup paperSize="5" scale="6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01"/>
  <sheetViews>
    <sheetView tabSelected="1" workbookViewId="0">
      <selection activeCell="B106" sqref="B106"/>
    </sheetView>
  </sheetViews>
  <sheetFormatPr baseColWidth="10" defaultColWidth="9.140625" defaultRowHeight="15" x14ac:dyDescent="0.25"/>
  <cols>
    <col min="1" max="1" width="23.28515625" customWidth="1"/>
    <col min="2" max="2" width="69.42578125" customWidth="1"/>
    <col min="3" max="3" width="23.85546875" customWidth="1"/>
    <col min="4" max="4" width="12.140625" customWidth="1"/>
    <col min="221" max="221" width="52.85546875" customWidth="1"/>
    <col min="222" max="222" width="23.85546875" customWidth="1"/>
    <col min="223" max="223" width="9" customWidth="1"/>
    <col min="224" max="224" width="23.85546875" customWidth="1"/>
    <col min="225" max="225" width="9" customWidth="1"/>
    <col min="477" max="477" width="52.85546875" customWidth="1"/>
    <col min="478" max="478" width="23.85546875" customWidth="1"/>
    <col min="479" max="479" width="9" customWidth="1"/>
    <col min="480" max="480" width="23.85546875" customWidth="1"/>
    <col min="481" max="481" width="9" customWidth="1"/>
    <col min="733" max="733" width="52.85546875" customWidth="1"/>
    <col min="734" max="734" width="23.85546875" customWidth="1"/>
    <col min="735" max="735" width="9" customWidth="1"/>
    <col min="736" max="736" width="23.85546875" customWidth="1"/>
    <col min="737" max="737" width="9" customWidth="1"/>
    <col min="989" max="989" width="52.85546875" customWidth="1"/>
    <col min="990" max="990" width="23.85546875" customWidth="1"/>
    <col min="991" max="991" width="9" customWidth="1"/>
    <col min="992" max="992" width="23.85546875" customWidth="1"/>
    <col min="993" max="993" width="9" customWidth="1"/>
    <col min="1245" max="1245" width="52.85546875" customWidth="1"/>
    <col min="1246" max="1246" width="23.85546875" customWidth="1"/>
    <col min="1247" max="1247" width="9" customWidth="1"/>
    <col min="1248" max="1248" width="23.85546875" customWidth="1"/>
    <col min="1249" max="1249" width="9" customWidth="1"/>
    <col min="1501" max="1501" width="52.85546875" customWidth="1"/>
    <col min="1502" max="1502" width="23.85546875" customWidth="1"/>
    <col min="1503" max="1503" width="9" customWidth="1"/>
    <col min="1504" max="1504" width="23.85546875" customWidth="1"/>
    <col min="1505" max="1505" width="9" customWidth="1"/>
    <col min="1757" max="1757" width="52.85546875" customWidth="1"/>
    <col min="1758" max="1758" width="23.85546875" customWidth="1"/>
    <col min="1759" max="1759" width="9" customWidth="1"/>
    <col min="1760" max="1760" width="23.85546875" customWidth="1"/>
    <col min="1761" max="1761" width="9" customWidth="1"/>
    <col min="2013" max="2013" width="52.85546875" customWidth="1"/>
    <col min="2014" max="2014" width="23.85546875" customWidth="1"/>
    <col min="2015" max="2015" width="9" customWidth="1"/>
    <col min="2016" max="2016" width="23.85546875" customWidth="1"/>
    <col min="2017" max="2017" width="9" customWidth="1"/>
    <col min="2269" max="2269" width="52.85546875" customWidth="1"/>
    <col min="2270" max="2270" width="23.85546875" customWidth="1"/>
    <col min="2271" max="2271" width="9" customWidth="1"/>
    <col min="2272" max="2272" width="23.85546875" customWidth="1"/>
    <col min="2273" max="2273" width="9" customWidth="1"/>
    <col min="2525" max="2525" width="52.85546875" customWidth="1"/>
    <col min="2526" max="2526" width="23.85546875" customWidth="1"/>
    <col min="2527" max="2527" width="9" customWidth="1"/>
    <col min="2528" max="2528" width="23.85546875" customWidth="1"/>
    <col min="2529" max="2529" width="9" customWidth="1"/>
    <col min="2781" max="2781" width="52.85546875" customWidth="1"/>
    <col min="2782" max="2782" width="23.85546875" customWidth="1"/>
    <col min="2783" max="2783" width="9" customWidth="1"/>
    <col min="2784" max="2784" width="23.85546875" customWidth="1"/>
    <col min="2785" max="2785" width="9" customWidth="1"/>
    <col min="3037" max="3037" width="52.85546875" customWidth="1"/>
    <col min="3038" max="3038" width="23.85546875" customWidth="1"/>
    <col min="3039" max="3039" width="9" customWidth="1"/>
    <col min="3040" max="3040" width="23.85546875" customWidth="1"/>
    <col min="3041" max="3041" width="9" customWidth="1"/>
    <col min="3293" max="3293" width="52.85546875" customWidth="1"/>
    <col min="3294" max="3294" width="23.85546875" customWidth="1"/>
    <col min="3295" max="3295" width="9" customWidth="1"/>
    <col min="3296" max="3296" width="23.85546875" customWidth="1"/>
    <col min="3297" max="3297" width="9" customWidth="1"/>
    <col min="3549" max="3549" width="52.85546875" customWidth="1"/>
    <col min="3550" max="3550" width="23.85546875" customWidth="1"/>
    <col min="3551" max="3551" width="9" customWidth="1"/>
    <col min="3552" max="3552" width="23.85546875" customWidth="1"/>
    <col min="3553" max="3553" width="9" customWidth="1"/>
    <col min="3805" max="3805" width="52.85546875" customWidth="1"/>
    <col min="3806" max="3806" width="23.85546875" customWidth="1"/>
    <col min="3807" max="3807" width="9" customWidth="1"/>
    <col min="3808" max="3808" width="23.85546875" customWidth="1"/>
    <col min="3809" max="3809" width="9" customWidth="1"/>
    <col min="4061" max="4061" width="52.85546875" customWidth="1"/>
    <col min="4062" max="4062" width="23.85546875" customWidth="1"/>
    <col min="4063" max="4063" width="9" customWidth="1"/>
    <col min="4064" max="4064" width="23.85546875" customWidth="1"/>
    <col min="4065" max="4065" width="9" customWidth="1"/>
    <col min="4317" max="4317" width="52.85546875" customWidth="1"/>
    <col min="4318" max="4318" width="23.85546875" customWidth="1"/>
    <col min="4319" max="4319" width="9" customWidth="1"/>
    <col min="4320" max="4320" width="23.85546875" customWidth="1"/>
    <col min="4321" max="4321" width="9" customWidth="1"/>
    <col min="4573" max="4573" width="52.85546875" customWidth="1"/>
    <col min="4574" max="4574" width="23.85546875" customWidth="1"/>
    <col min="4575" max="4575" width="9" customWidth="1"/>
    <col min="4576" max="4576" width="23.85546875" customWidth="1"/>
    <col min="4577" max="4577" width="9" customWidth="1"/>
    <col min="4829" max="4829" width="52.85546875" customWidth="1"/>
    <col min="4830" max="4830" width="23.85546875" customWidth="1"/>
    <col min="4831" max="4831" width="9" customWidth="1"/>
    <col min="4832" max="4832" width="23.85546875" customWidth="1"/>
    <col min="4833" max="4833" width="9" customWidth="1"/>
    <col min="5085" max="5085" width="52.85546875" customWidth="1"/>
    <col min="5086" max="5086" width="23.85546875" customWidth="1"/>
    <col min="5087" max="5087" width="9" customWidth="1"/>
    <col min="5088" max="5088" width="23.85546875" customWidth="1"/>
    <col min="5089" max="5089" width="9" customWidth="1"/>
    <col min="5341" max="5341" width="52.85546875" customWidth="1"/>
    <col min="5342" max="5342" width="23.85546875" customWidth="1"/>
    <col min="5343" max="5343" width="9" customWidth="1"/>
    <col min="5344" max="5344" width="23.85546875" customWidth="1"/>
    <col min="5345" max="5345" width="9" customWidth="1"/>
    <col min="5597" max="5597" width="52.85546875" customWidth="1"/>
    <col min="5598" max="5598" width="23.85546875" customWidth="1"/>
    <col min="5599" max="5599" width="9" customWidth="1"/>
    <col min="5600" max="5600" width="23.85546875" customWidth="1"/>
    <col min="5601" max="5601" width="9" customWidth="1"/>
    <col min="5853" max="5853" width="52.85546875" customWidth="1"/>
    <col min="5854" max="5854" width="23.85546875" customWidth="1"/>
    <col min="5855" max="5855" width="9" customWidth="1"/>
    <col min="5856" max="5856" width="23.85546875" customWidth="1"/>
    <col min="5857" max="5857" width="9" customWidth="1"/>
    <col min="6109" max="6109" width="52.85546875" customWidth="1"/>
    <col min="6110" max="6110" width="23.85546875" customWidth="1"/>
    <col min="6111" max="6111" width="9" customWidth="1"/>
    <col min="6112" max="6112" width="23.85546875" customWidth="1"/>
    <col min="6113" max="6113" width="9" customWidth="1"/>
    <col min="6365" max="6365" width="52.85546875" customWidth="1"/>
    <col min="6366" max="6366" width="23.85546875" customWidth="1"/>
    <col min="6367" max="6367" width="9" customWidth="1"/>
    <col min="6368" max="6368" width="23.85546875" customWidth="1"/>
    <col min="6369" max="6369" width="9" customWidth="1"/>
    <col min="6621" max="6621" width="52.85546875" customWidth="1"/>
    <col min="6622" max="6622" width="23.85546875" customWidth="1"/>
    <col min="6623" max="6623" width="9" customWidth="1"/>
    <col min="6624" max="6624" width="23.85546875" customWidth="1"/>
    <col min="6625" max="6625" width="9" customWidth="1"/>
    <col min="6877" max="6877" width="52.85546875" customWidth="1"/>
    <col min="6878" max="6878" width="23.85546875" customWidth="1"/>
    <col min="6879" max="6879" width="9" customWidth="1"/>
    <col min="6880" max="6880" width="23.85546875" customWidth="1"/>
    <col min="6881" max="6881" width="9" customWidth="1"/>
    <col min="7133" max="7133" width="52.85546875" customWidth="1"/>
    <col min="7134" max="7134" width="23.85546875" customWidth="1"/>
    <col min="7135" max="7135" width="9" customWidth="1"/>
    <col min="7136" max="7136" width="23.85546875" customWidth="1"/>
    <col min="7137" max="7137" width="9" customWidth="1"/>
    <col min="7389" max="7389" width="52.85546875" customWidth="1"/>
    <col min="7390" max="7390" width="23.85546875" customWidth="1"/>
    <col min="7391" max="7391" width="9" customWidth="1"/>
    <col min="7392" max="7392" width="23.85546875" customWidth="1"/>
    <col min="7393" max="7393" width="9" customWidth="1"/>
    <col min="7645" max="7645" width="52.85546875" customWidth="1"/>
    <col min="7646" max="7646" width="23.85546875" customWidth="1"/>
    <col min="7647" max="7647" width="9" customWidth="1"/>
    <col min="7648" max="7648" width="23.85546875" customWidth="1"/>
    <col min="7649" max="7649" width="9" customWidth="1"/>
    <col min="7901" max="7901" width="52.85546875" customWidth="1"/>
    <col min="7902" max="7902" width="23.85546875" customWidth="1"/>
    <col min="7903" max="7903" width="9" customWidth="1"/>
    <col min="7904" max="7904" width="23.85546875" customWidth="1"/>
    <col min="7905" max="7905" width="9" customWidth="1"/>
    <col min="8157" max="8157" width="52.85546875" customWidth="1"/>
    <col min="8158" max="8158" width="23.85546875" customWidth="1"/>
    <col min="8159" max="8159" width="9" customWidth="1"/>
    <col min="8160" max="8160" width="23.85546875" customWidth="1"/>
    <col min="8161" max="8161" width="9" customWidth="1"/>
    <col min="8413" max="8413" width="52.85546875" customWidth="1"/>
    <col min="8414" max="8414" width="23.85546875" customWidth="1"/>
    <col min="8415" max="8415" width="9" customWidth="1"/>
    <col min="8416" max="8416" width="23.85546875" customWidth="1"/>
    <col min="8417" max="8417" width="9" customWidth="1"/>
    <col min="8669" max="8669" width="52.85546875" customWidth="1"/>
    <col min="8670" max="8670" width="23.85546875" customWidth="1"/>
    <col min="8671" max="8671" width="9" customWidth="1"/>
    <col min="8672" max="8672" width="23.85546875" customWidth="1"/>
    <col min="8673" max="8673" width="9" customWidth="1"/>
    <col min="8925" max="8925" width="52.85546875" customWidth="1"/>
    <col min="8926" max="8926" width="23.85546875" customWidth="1"/>
    <col min="8927" max="8927" width="9" customWidth="1"/>
    <col min="8928" max="8928" width="23.85546875" customWidth="1"/>
    <col min="8929" max="8929" width="9" customWidth="1"/>
    <col min="9181" max="9181" width="52.85546875" customWidth="1"/>
    <col min="9182" max="9182" width="23.85546875" customWidth="1"/>
    <col min="9183" max="9183" width="9" customWidth="1"/>
    <col min="9184" max="9184" width="23.85546875" customWidth="1"/>
    <col min="9185" max="9185" width="9" customWidth="1"/>
    <col min="9437" max="9437" width="52.85546875" customWidth="1"/>
    <col min="9438" max="9438" width="23.85546875" customWidth="1"/>
    <col min="9439" max="9439" width="9" customWidth="1"/>
    <col min="9440" max="9440" width="23.85546875" customWidth="1"/>
    <col min="9441" max="9441" width="9" customWidth="1"/>
    <col min="9693" max="9693" width="52.85546875" customWidth="1"/>
    <col min="9694" max="9694" width="23.85546875" customWidth="1"/>
    <col min="9695" max="9695" width="9" customWidth="1"/>
    <col min="9696" max="9696" width="23.85546875" customWidth="1"/>
    <col min="9697" max="9697" width="9" customWidth="1"/>
    <col min="9949" max="9949" width="52.85546875" customWidth="1"/>
    <col min="9950" max="9950" width="23.85546875" customWidth="1"/>
    <col min="9951" max="9951" width="9" customWidth="1"/>
    <col min="9952" max="9952" width="23.85546875" customWidth="1"/>
    <col min="9953" max="9953" width="9" customWidth="1"/>
    <col min="10205" max="10205" width="52.85546875" customWidth="1"/>
    <col min="10206" max="10206" width="23.85546875" customWidth="1"/>
    <col min="10207" max="10207" width="9" customWidth="1"/>
    <col min="10208" max="10208" width="23.85546875" customWidth="1"/>
    <col min="10209" max="10209" width="9" customWidth="1"/>
    <col min="10461" max="10461" width="52.85546875" customWidth="1"/>
    <col min="10462" max="10462" width="23.85546875" customWidth="1"/>
    <col min="10463" max="10463" width="9" customWidth="1"/>
    <col min="10464" max="10464" width="23.85546875" customWidth="1"/>
    <col min="10465" max="10465" width="9" customWidth="1"/>
    <col min="10717" max="10717" width="52.85546875" customWidth="1"/>
    <col min="10718" max="10718" width="23.85546875" customWidth="1"/>
    <col min="10719" max="10719" width="9" customWidth="1"/>
    <col min="10720" max="10720" width="23.85546875" customWidth="1"/>
    <col min="10721" max="10721" width="9" customWidth="1"/>
    <col min="10973" max="10973" width="52.85546875" customWidth="1"/>
    <col min="10974" max="10974" width="23.85546875" customWidth="1"/>
    <col min="10975" max="10975" width="9" customWidth="1"/>
    <col min="10976" max="10976" width="23.85546875" customWidth="1"/>
    <col min="10977" max="10977" width="9" customWidth="1"/>
    <col min="11229" max="11229" width="52.85546875" customWidth="1"/>
    <col min="11230" max="11230" width="23.85546875" customWidth="1"/>
    <col min="11231" max="11231" width="9" customWidth="1"/>
    <col min="11232" max="11232" width="23.85546875" customWidth="1"/>
    <col min="11233" max="11233" width="9" customWidth="1"/>
    <col min="11485" max="11485" width="52.85546875" customWidth="1"/>
    <col min="11486" max="11486" width="23.85546875" customWidth="1"/>
    <col min="11487" max="11487" width="9" customWidth="1"/>
    <col min="11488" max="11488" width="23.85546875" customWidth="1"/>
    <col min="11489" max="11489" width="9" customWidth="1"/>
    <col min="11741" max="11741" width="52.85546875" customWidth="1"/>
    <col min="11742" max="11742" width="23.85546875" customWidth="1"/>
    <col min="11743" max="11743" width="9" customWidth="1"/>
    <col min="11744" max="11744" width="23.85546875" customWidth="1"/>
    <col min="11745" max="11745" width="9" customWidth="1"/>
    <col min="11997" max="11997" width="52.85546875" customWidth="1"/>
    <col min="11998" max="11998" width="23.85546875" customWidth="1"/>
    <col min="11999" max="11999" width="9" customWidth="1"/>
    <col min="12000" max="12000" width="23.85546875" customWidth="1"/>
    <col min="12001" max="12001" width="9" customWidth="1"/>
    <col min="12253" max="12253" width="52.85546875" customWidth="1"/>
    <col min="12254" max="12254" width="23.85546875" customWidth="1"/>
    <col min="12255" max="12255" width="9" customWidth="1"/>
    <col min="12256" max="12256" width="23.85546875" customWidth="1"/>
    <col min="12257" max="12257" width="9" customWidth="1"/>
    <col min="12509" max="12509" width="52.85546875" customWidth="1"/>
    <col min="12510" max="12510" width="23.85546875" customWidth="1"/>
    <col min="12511" max="12511" width="9" customWidth="1"/>
    <col min="12512" max="12512" width="23.85546875" customWidth="1"/>
    <col min="12513" max="12513" width="9" customWidth="1"/>
    <col min="12765" max="12765" width="52.85546875" customWidth="1"/>
    <col min="12766" max="12766" width="23.85546875" customWidth="1"/>
    <col min="12767" max="12767" width="9" customWidth="1"/>
    <col min="12768" max="12768" width="23.85546875" customWidth="1"/>
    <col min="12769" max="12769" width="9" customWidth="1"/>
    <col min="13021" max="13021" width="52.85546875" customWidth="1"/>
    <col min="13022" max="13022" width="23.85546875" customWidth="1"/>
    <col min="13023" max="13023" width="9" customWidth="1"/>
    <col min="13024" max="13024" width="23.85546875" customWidth="1"/>
    <col min="13025" max="13025" width="9" customWidth="1"/>
    <col min="13277" max="13277" width="52.85546875" customWidth="1"/>
    <col min="13278" max="13278" width="23.85546875" customWidth="1"/>
    <col min="13279" max="13279" width="9" customWidth="1"/>
    <col min="13280" max="13280" width="23.85546875" customWidth="1"/>
    <col min="13281" max="13281" width="9" customWidth="1"/>
    <col min="13533" max="13533" width="52.85546875" customWidth="1"/>
    <col min="13534" max="13534" width="23.85546875" customWidth="1"/>
    <col min="13535" max="13535" width="9" customWidth="1"/>
    <col min="13536" max="13536" width="23.85546875" customWidth="1"/>
    <col min="13537" max="13537" width="9" customWidth="1"/>
    <col min="13789" max="13789" width="52.85546875" customWidth="1"/>
    <col min="13790" max="13790" width="23.85546875" customWidth="1"/>
    <col min="13791" max="13791" width="9" customWidth="1"/>
    <col min="13792" max="13792" width="23.85546875" customWidth="1"/>
    <col min="13793" max="13793" width="9" customWidth="1"/>
    <col min="14045" max="14045" width="52.85546875" customWidth="1"/>
    <col min="14046" max="14046" width="23.85546875" customWidth="1"/>
    <col min="14047" max="14047" width="9" customWidth="1"/>
    <col min="14048" max="14048" width="23.85546875" customWidth="1"/>
    <col min="14049" max="14049" width="9" customWidth="1"/>
    <col min="14301" max="14301" width="52.85546875" customWidth="1"/>
    <col min="14302" max="14302" width="23.85546875" customWidth="1"/>
    <col min="14303" max="14303" width="9" customWidth="1"/>
    <col min="14304" max="14304" width="23.85546875" customWidth="1"/>
    <col min="14305" max="14305" width="9" customWidth="1"/>
    <col min="14557" max="14557" width="52.85546875" customWidth="1"/>
    <col min="14558" max="14558" width="23.85546875" customWidth="1"/>
    <col min="14559" max="14559" width="9" customWidth="1"/>
    <col min="14560" max="14560" width="23.85546875" customWidth="1"/>
    <col min="14561" max="14561" width="9" customWidth="1"/>
    <col min="14813" max="14813" width="52.85546875" customWidth="1"/>
    <col min="14814" max="14814" width="23.85546875" customWidth="1"/>
    <col min="14815" max="14815" width="9" customWidth="1"/>
    <col min="14816" max="14816" width="23.85546875" customWidth="1"/>
    <col min="14817" max="14817" width="9" customWidth="1"/>
    <col min="15069" max="15069" width="52.85546875" customWidth="1"/>
    <col min="15070" max="15070" width="23.85546875" customWidth="1"/>
    <col min="15071" max="15071" width="9" customWidth="1"/>
    <col min="15072" max="15072" width="23.85546875" customWidth="1"/>
    <col min="15073" max="15073" width="9" customWidth="1"/>
    <col min="15325" max="15325" width="52.85546875" customWidth="1"/>
    <col min="15326" max="15326" width="23.85546875" customWidth="1"/>
    <col min="15327" max="15327" width="9" customWidth="1"/>
    <col min="15328" max="15328" width="23.85546875" customWidth="1"/>
    <col min="15329" max="15329" width="9" customWidth="1"/>
    <col min="15581" max="15581" width="52.85546875" customWidth="1"/>
    <col min="15582" max="15582" width="23.85546875" customWidth="1"/>
    <col min="15583" max="15583" width="9" customWidth="1"/>
    <col min="15584" max="15584" width="23.85546875" customWidth="1"/>
    <col min="15585" max="15585" width="9" customWidth="1"/>
    <col min="15837" max="15837" width="52.85546875" customWidth="1"/>
    <col min="15838" max="15838" width="23.85546875" customWidth="1"/>
    <col min="15839" max="15839" width="9" customWidth="1"/>
    <col min="15840" max="15840" width="23.85546875" customWidth="1"/>
    <col min="15841" max="15841" width="9" customWidth="1"/>
    <col min="16093" max="16093" width="52.85546875" customWidth="1"/>
    <col min="16094" max="16094" width="23.85546875" customWidth="1"/>
    <col min="16095" max="16095" width="9" customWidth="1"/>
    <col min="16096" max="16096" width="23.85546875" customWidth="1"/>
    <col min="16097" max="16097" width="9" customWidth="1"/>
  </cols>
  <sheetData>
    <row r="2" spans="2:3" s="25" customFormat="1" x14ac:dyDescent="0.25">
      <c r="B2"/>
      <c r="C2"/>
    </row>
    <row r="3" spans="2:3" s="25" customFormat="1" ht="12.75" x14ac:dyDescent="0.2">
      <c r="B3" s="51" t="s">
        <v>0</v>
      </c>
      <c r="C3" s="51"/>
    </row>
    <row r="4" spans="2:3" s="25" customFormat="1" ht="12.75" x14ac:dyDescent="0.2">
      <c r="B4" s="51"/>
      <c r="C4" s="51"/>
    </row>
    <row r="5" spans="2:3" s="25" customFormat="1" ht="12.75" x14ac:dyDescent="0.2">
      <c r="B5" s="52" t="s">
        <v>1</v>
      </c>
      <c r="C5" s="52"/>
    </row>
    <row r="6" spans="2:3" s="25" customFormat="1" ht="12.75" x14ac:dyDescent="0.2">
      <c r="B6" s="53"/>
      <c r="C6" s="53"/>
    </row>
    <row r="7" spans="2:3" s="25" customFormat="1" ht="12.75" x14ac:dyDescent="0.2">
      <c r="B7" s="54" t="s">
        <v>2</v>
      </c>
      <c r="C7" s="54"/>
    </row>
    <row r="8" spans="2:3" s="25" customFormat="1" x14ac:dyDescent="0.25">
      <c r="B8" s="55" t="s">
        <v>116</v>
      </c>
      <c r="C8" s="55"/>
    </row>
    <row r="9" spans="2:3" x14ac:dyDescent="0.25">
      <c r="B9" s="2"/>
      <c r="C9" s="2"/>
    </row>
    <row r="10" spans="2:3" x14ac:dyDescent="0.25">
      <c r="B10" s="3" t="s">
        <v>3</v>
      </c>
      <c r="C10" s="49"/>
    </row>
    <row r="11" spans="2:3" x14ac:dyDescent="0.25">
      <c r="B11" s="56" t="s">
        <v>4</v>
      </c>
      <c r="C11" s="56"/>
    </row>
    <row r="12" spans="2:3" x14ac:dyDescent="0.25">
      <c r="B12" s="50" t="s">
        <v>5</v>
      </c>
      <c r="C12" s="50"/>
    </row>
    <row r="13" spans="2:3" x14ac:dyDescent="0.25">
      <c r="B13" s="58" t="s">
        <v>6</v>
      </c>
      <c r="C13" s="58"/>
    </row>
    <row r="14" spans="2:3" x14ac:dyDescent="0.25">
      <c r="B14" s="4" t="s">
        <v>48</v>
      </c>
      <c r="C14" s="5">
        <f>C15</f>
        <v>1160.5</v>
      </c>
    </row>
    <row r="15" spans="2:3" x14ac:dyDescent="0.25">
      <c r="B15" s="6" t="s">
        <v>50</v>
      </c>
      <c r="C15" s="17">
        <v>1160.5</v>
      </c>
    </row>
    <row r="16" spans="2:3" x14ac:dyDescent="0.25">
      <c r="B16" s="4" t="s">
        <v>7</v>
      </c>
      <c r="C16" s="5">
        <f>SUM(C17:C47)</f>
        <v>275797.27</v>
      </c>
    </row>
    <row r="17" spans="2:4" s="1" customFormat="1" ht="12.75" x14ac:dyDescent="0.2">
      <c r="B17" s="40" t="s">
        <v>59</v>
      </c>
      <c r="C17" s="17">
        <v>17870.66</v>
      </c>
      <c r="D17" s="48"/>
    </row>
    <row r="18" spans="2:4" s="1" customFormat="1" ht="12.75" x14ac:dyDescent="0.2">
      <c r="B18" s="40" t="s">
        <v>60</v>
      </c>
      <c r="C18" s="17">
        <v>74228.39</v>
      </c>
    </row>
    <row r="19" spans="2:4" s="1" customFormat="1" ht="12.75" x14ac:dyDescent="0.2">
      <c r="B19" s="40" t="s">
        <v>61</v>
      </c>
      <c r="C19" s="17">
        <v>9532.18</v>
      </c>
    </row>
    <row r="20" spans="2:4" s="1" customFormat="1" ht="12.75" x14ac:dyDescent="0.2">
      <c r="B20" s="40" t="s">
        <v>62</v>
      </c>
      <c r="C20" s="17">
        <v>10590.39</v>
      </c>
    </row>
    <row r="21" spans="2:4" s="1" customFormat="1" ht="12.75" x14ac:dyDescent="0.2">
      <c r="B21" s="40" t="s">
        <v>63</v>
      </c>
      <c r="C21" s="17">
        <v>19965.82</v>
      </c>
    </row>
    <row r="22" spans="2:4" s="1" customFormat="1" ht="12.75" x14ac:dyDescent="0.2">
      <c r="B22" s="40" t="s">
        <v>64</v>
      </c>
      <c r="C22" s="17">
        <v>3564.19</v>
      </c>
    </row>
    <row r="23" spans="2:4" s="1" customFormat="1" ht="12.75" x14ac:dyDescent="0.2">
      <c r="B23" s="40" t="s">
        <v>65</v>
      </c>
      <c r="C23" s="17">
        <v>4453.76</v>
      </c>
    </row>
    <row r="24" spans="2:4" s="1" customFormat="1" ht="12.75" x14ac:dyDescent="0.2">
      <c r="B24" s="40" t="s">
        <v>66</v>
      </c>
      <c r="C24" s="17">
        <v>21116.05</v>
      </c>
    </row>
    <row r="25" spans="2:4" s="1" customFormat="1" ht="12.75" x14ac:dyDescent="0.2">
      <c r="B25" s="40" t="s">
        <v>67</v>
      </c>
      <c r="C25" s="17">
        <v>3895.66</v>
      </c>
    </row>
    <row r="26" spans="2:4" s="1" customFormat="1" ht="12.75" x14ac:dyDescent="0.2">
      <c r="B26" s="40" t="s">
        <v>87</v>
      </c>
      <c r="C26" s="17">
        <v>0</v>
      </c>
    </row>
    <row r="27" spans="2:4" s="1" customFormat="1" ht="12.75" x14ac:dyDescent="0.2">
      <c r="B27" s="40" t="s">
        <v>90</v>
      </c>
      <c r="C27" s="17">
        <v>204.65</v>
      </c>
    </row>
    <row r="28" spans="2:4" s="1" customFormat="1" ht="12.75" x14ac:dyDescent="0.2">
      <c r="B28" s="40" t="s">
        <v>68</v>
      </c>
      <c r="C28" s="17">
        <v>3691.48</v>
      </c>
    </row>
    <row r="29" spans="2:4" s="1" customFormat="1" ht="12.75" x14ac:dyDescent="0.2">
      <c r="B29" s="40" t="s">
        <v>69</v>
      </c>
      <c r="C29" s="17">
        <v>16955.669999999998</v>
      </c>
    </row>
    <row r="30" spans="2:4" s="1" customFormat="1" ht="12.75" x14ac:dyDescent="0.2">
      <c r="B30" s="40" t="s">
        <v>70</v>
      </c>
      <c r="C30" s="17">
        <v>7535.54</v>
      </c>
    </row>
    <row r="31" spans="2:4" s="1" customFormat="1" ht="12.75" x14ac:dyDescent="0.2">
      <c r="B31" s="40" t="s">
        <v>71</v>
      </c>
      <c r="C31" s="17">
        <v>5301.41</v>
      </c>
    </row>
    <row r="32" spans="2:4" s="1" customFormat="1" ht="12.75" x14ac:dyDescent="0.2">
      <c r="B32" s="40" t="s">
        <v>111</v>
      </c>
      <c r="C32" s="17">
        <v>2228.85</v>
      </c>
    </row>
    <row r="33" spans="2:3" s="1" customFormat="1" ht="12.75" x14ac:dyDescent="0.2">
      <c r="B33" s="40" t="s">
        <v>112</v>
      </c>
      <c r="C33" s="17">
        <v>7164.7</v>
      </c>
    </row>
    <row r="34" spans="2:3" s="1" customFormat="1" ht="12.75" x14ac:dyDescent="0.2">
      <c r="B34" s="40" t="s">
        <v>113</v>
      </c>
      <c r="C34" s="17">
        <v>4661.6499999999996</v>
      </c>
    </row>
    <row r="35" spans="2:3" s="1" customFormat="1" ht="12.75" x14ac:dyDescent="0.2">
      <c r="B35" s="40" t="s">
        <v>114</v>
      </c>
      <c r="C35" s="17">
        <v>2538.8200000000002</v>
      </c>
    </row>
    <row r="36" spans="2:3" s="1" customFormat="1" ht="12.75" x14ac:dyDescent="0.2">
      <c r="B36" s="42" t="s">
        <v>86</v>
      </c>
      <c r="C36" s="17"/>
    </row>
    <row r="37" spans="2:3" s="1" customFormat="1" ht="12.75" x14ac:dyDescent="0.2">
      <c r="B37" s="40" t="s">
        <v>91</v>
      </c>
      <c r="C37" s="17">
        <v>0</v>
      </c>
    </row>
    <row r="38" spans="2:3" s="1" customFormat="1" ht="12.75" x14ac:dyDescent="0.2">
      <c r="B38" s="40" t="s">
        <v>76</v>
      </c>
      <c r="C38" s="17">
        <v>281.20999999999998</v>
      </c>
    </row>
    <row r="39" spans="2:3" s="1" customFormat="1" ht="12.75" x14ac:dyDescent="0.2">
      <c r="B39" s="40" t="s">
        <v>77</v>
      </c>
      <c r="C39" s="17">
        <v>3648.84</v>
      </c>
    </row>
    <row r="40" spans="2:3" s="1" customFormat="1" ht="12.75" x14ac:dyDescent="0.2">
      <c r="B40" s="40" t="s">
        <v>106</v>
      </c>
      <c r="C40" s="17">
        <v>12484.29</v>
      </c>
    </row>
    <row r="41" spans="2:3" s="1" customFormat="1" ht="12.75" x14ac:dyDescent="0.2">
      <c r="B41" s="42" t="s">
        <v>78</v>
      </c>
      <c r="C41" s="17">
        <v>0</v>
      </c>
    </row>
    <row r="42" spans="2:3" s="1" customFormat="1" ht="12.75" x14ac:dyDescent="0.2">
      <c r="B42" s="40" t="s">
        <v>79</v>
      </c>
      <c r="C42" s="17">
        <v>16412.490000000002</v>
      </c>
    </row>
    <row r="43" spans="2:3" s="1" customFormat="1" ht="12.75" x14ac:dyDescent="0.2">
      <c r="B43" s="40" t="s">
        <v>80</v>
      </c>
      <c r="C43" s="17">
        <v>584.51</v>
      </c>
    </row>
    <row r="44" spans="2:3" s="1" customFormat="1" ht="12.75" x14ac:dyDescent="0.2">
      <c r="B44" s="40" t="s">
        <v>81</v>
      </c>
      <c r="C44" s="17">
        <v>6928.88</v>
      </c>
    </row>
    <row r="45" spans="2:3" s="1" customFormat="1" ht="12.75" x14ac:dyDescent="0.2">
      <c r="B45" s="40" t="s">
        <v>82</v>
      </c>
      <c r="C45" s="17">
        <v>967</v>
      </c>
    </row>
    <row r="46" spans="2:3" s="1" customFormat="1" ht="12.75" x14ac:dyDescent="0.2">
      <c r="B46" s="40" t="s">
        <v>83</v>
      </c>
      <c r="C46" s="17">
        <v>12194.08</v>
      </c>
    </row>
    <row r="47" spans="2:3" s="1" customFormat="1" ht="12.75" x14ac:dyDescent="0.2">
      <c r="B47" s="40" t="s">
        <v>84</v>
      </c>
      <c r="C47" s="17">
        <v>6796.1</v>
      </c>
    </row>
    <row r="48" spans="2:3" x14ac:dyDescent="0.25">
      <c r="B48" s="4" t="s">
        <v>8</v>
      </c>
      <c r="C48" s="5">
        <f>SUM(C49:C50)</f>
        <v>11182.14</v>
      </c>
    </row>
    <row r="49" spans="2:3" s="1" customFormat="1" ht="12.75" x14ac:dyDescent="0.2">
      <c r="B49" s="6" t="s">
        <v>9</v>
      </c>
      <c r="C49" s="17">
        <v>8875.82</v>
      </c>
    </row>
    <row r="50" spans="2:3" s="1" customFormat="1" ht="12.75" x14ac:dyDescent="0.2">
      <c r="B50" s="6" t="s">
        <v>39</v>
      </c>
      <c r="C50" s="17">
        <v>2306.3200000000002</v>
      </c>
    </row>
    <row r="51" spans="2:3" s="1" customFormat="1" ht="12.75" x14ac:dyDescent="0.2">
      <c r="B51" s="30" t="s">
        <v>47</v>
      </c>
      <c r="C51" s="27">
        <f>SUM(C52)</f>
        <v>109.38</v>
      </c>
    </row>
    <row r="52" spans="2:3" s="1" customFormat="1" ht="12.75" x14ac:dyDescent="0.2">
      <c r="B52" s="6" t="s">
        <v>49</v>
      </c>
      <c r="C52" s="7">
        <v>109.38</v>
      </c>
    </row>
    <row r="53" spans="2:3" x14ac:dyDescent="0.25">
      <c r="B53" s="8" t="s">
        <v>10</v>
      </c>
      <c r="C53" s="26">
        <v>0</v>
      </c>
    </row>
    <row r="54" spans="2:3" x14ac:dyDescent="0.25">
      <c r="B54" s="8" t="s">
        <v>40</v>
      </c>
      <c r="C54" s="26">
        <v>0</v>
      </c>
    </row>
    <row r="55" spans="2:3" x14ac:dyDescent="0.25">
      <c r="B55" s="8" t="s">
        <v>51</v>
      </c>
      <c r="C55" s="26">
        <v>0</v>
      </c>
    </row>
    <row r="56" spans="2:3" x14ac:dyDescent="0.25">
      <c r="B56" s="10" t="s">
        <v>11</v>
      </c>
      <c r="C56" s="9">
        <v>491.82</v>
      </c>
    </row>
    <row r="57" spans="2:3" x14ac:dyDescent="0.25">
      <c r="B57" s="11" t="s">
        <v>12</v>
      </c>
      <c r="C57" s="9">
        <f>C14+C16+C48+C51+C53+C54+C55+C56</f>
        <v>288741.11000000004</v>
      </c>
    </row>
    <row r="58" spans="2:3" x14ac:dyDescent="0.25">
      <c r="B58" s="12" t="s">
        <v>4</v>
      </c>
      <c r="C58" s="13"/>
    </row>
    <row r="59" spans="2:3" x14ac:dyDescent="0.25">
      <c r="B59" s="3" t="s">
        <v>13</v>
      </c>
      <c r="C59" s="49"/>
    </row>
    <row r="60" spans="2:3" x14ac:dyDescent="0.25">
      <c r="B60" s="56" t="s">
        <v>4</v>
      </c>
      <c r="C60" s="56"/>
    </row>
    <row r="61" spans="2:3" x14ac:dyDescent="0.25">
      <c r="B61" s="59" t="s">
        <v>14</v>
      </c>
      <c r="C61" s="59"/>
    </row>
    <row r="62" spans="2:3" x14ac:dyDescent="0.25">
      <c r="B62" s="60" t="s">
        <v>15</v>
      </c>
      <c r="C62" s="60"/>
    </row>
    <row r="63" spans="2:3" x14ac:dyDescent="0.25">
      <c r="B63" s="4" t="s">
        <v>16</v>
      </c>
      <c r="C63" s="5">
        <v>188404.02</v>
      </c>
    </row>
    <row r="64" spans="2:3" x14ac:dyDescent="0.25">
      <c r="B64" s="4" t="s">
        <v>17</v>
      </c>
      <c r="C64" s="5">
        <v>1246.4000000000001</v>
      </c>
    </row>
    <row r="65" spans="2:3" x14ac:dyDescent="0.25">
      <c r="B65" s="4" t="s">
        <v>18</v>
      </c>
      <c r="C65" s="15">
        <v>314882.8</v>
      </c>
    </row>
    <row r="66" spans="2:3" x14ac:dyDescent="0.25">
      <c r="B66" s="4" t="s">
        <v>31</v>
      </c>
      <c r="C66" s="5">
        <v>4834.55</v>
      </c>
    </row>
    <row r="67" spans="2:3" x14ac:dyDescent="0.25">
      <c r="B67" s="14" t="s">
        <v>32</v>
      </c>
      <c r="C67" s="15">
        <v>0</v>
      </c>
    </row>
    <row r="68" spans="2:3" x14ac:dyDescent="0.25">
      <c r="B68" s="14" t="s">
        <v>36</v>
      </c>
      <c r="C68" s="15">
        <v>10000</v>
      </c>
    </row>
    <row r="69" spans="2:3" x14ac:dyDescent="0.25">
      <c r="B69" s="14" t="s">
        <v>38</v>
      </c>
      <c r="C69" s="15">
        <v>0</v>
      </c>
    </row>
    <row r="70" spans="2:3" x14ac:dyDescent="0.25">
      <c r="B70" s="14" t="s">
        <v>19</v>
      </c>
      <c r="C70" s="15">
        <v>43293.1</v>
      </c>
    </row>
    <row r="71" spans="2:3" x14ac:dyDescent="0.25">
      <c r="B71" s="14" t="s">
        <v>20</v>
      </c>
      <c r="C71" s="15">
        <v>24500</v>
      </c>
    </row>
    <row r="72" spans="2:3" x14ac:dyDescent="0.25">
      <c r="B72" s="4" t="s">
        <v>42</v>
      </c>
      <c r="C72" s="5">
        <v>38762.43</v>
      </c>
    </row>
    <row r="73" spans="2:3" x14ac:dyDescent="0.25">
      <c r="B73" s="4" t="s">
        <v>37</v>
      </c>
      <c r="C73" s="5">
        <v>0</v>
      </c>
    </row>
    <row r="74" spans="2:3" x14ac:dyDescent="0.25">
      <c r="B74" s="4" t="s">
        <v>45</v>
      </c>
      <c r="C74" s="5">
        <v>2310.34</v>
      </c>
    </row>
    <row r="75" spans="2:3" x14ac:dyDescent="0.25">
      <c r="B75" s="14" t="s">
        <v>21</v>
      </c>
      <c r="C75" s="15">
        <v>294577.48</v>
      </c>
    </row>
    <row r="76" spans="2:3" s="1" customFormat="1" ht="12.75" x14ac:dyDescent="0.2">
      <c r="B76" s="16" t="s">
        <v>22</v>
      </c>
      <c r="C76" s="17">
        <v>0</v>
      </c>
    </row>
    <row r="77" spans="2:3" s="1" customFormat="1" ht="12.75" x14ac:dyDescent="0.2">
      <c r="B77" s="16" t="s">
        <v>23</v>
      </c>
      <c r="C77" s="17">
        <v>0</v>
      </c>
    </row>
    <row r="78" spans="2:3" s="1" customFormat="1" ht="12.75" x14ac:dyDescent="0.2">
      <c r="B78" s="16" t="s">
        <v>43</v>
      </c>
      <c r="C78" s="17">
        <v>0</v>
      </c>
    </row>
    <row r="79" spans="2:3" s="1" customFormat="1" ht="12.75" x14ac:dyDescent="0.2">
      <c r="B79" s="16" t="s">
        <v>53</v>
      </c>
      <c r="C79" s="17">
        <v>0</v>
      </c>
    </row>
    <row r="80" spans="2:3" x14ac:dyDescent="0.25">
      <c r="B80" s="18" t="s">
        <v>24</v>
      </c>
      <c r="C80" s="15">
        <v>0</v>
      </c>
    </row>
    <row r="81" spans="2:3" x14ac:dyDescent="0.25">
      <c r="B81" s="16" t="s">
        <v>41</v>
      </c>
      <c r="C81" s="17">
        <v>0</v>
      </c>
    </row>
    <row r="82" spans="2:3" x14ac:dyDescent="0.25">
      <c r="B82" s="16" t="s">
        <v>44</v>
      </c>
      <c r="C82" s="17">
        <v>0</v>
      </c>
    </row>
    <row r="83" spans="2:3" x14ac:dyDescent="0.25">
      <c r="B83" s="18" t="s">
        <v>123</v>
      </c>
      <c r="C83" s="28">
        <v>13000</v>
      </c>
    </row>
    <row r="84" spans="2:3" x14ac:dyDescent="0.25">
      <c r="B84" s="18" t="s">
        <v>25</v>
      </c>
      <c r="C84" s="19">
        <v>569.44000000000005</v>
      </c>
    </row>
    <row r="85" spans="2:3" x14ac:dyDescent="0.25">
      <c r="B85" s="18" t="s">
        <v>26</v>
      </c>
      <c r="C85" s="19">
        <v>3048</v>
      </c>
    </row>
    <row r="86" spans="2:3" x14ac:dyDescent="0.25">
      <c r="B86" s="4" t="s">
        <v>27</v>
      </c>
      <c r="C86" s="5">
        <v>1956.41</v>
      </c>
    </row>
    <row r="87" spans="2:3" x14ac:dyDescent="0.25">
      <c r="B87" s="4" t="s">
        <v>35</v>
      </c>
      <c r="C87" s="5">
        <v>0</v>
      </c>
    </row>
    <row r="88" spans="2:3" x14ac:dyDescent="0.25">
      <c r="B88" s="4" t="s">
        <v>88</v>
      </c>
      <c r="C88" s="5">
        <v>0.2</v>
      </c>
    </row>
    <row r="89" spans="2:3" x14ac:dyDescent="0.25">
      <c r="B89" s="8" t="s">
        <v>28</v>
      </c>
      <c r="C89" s="9">
        <f>SUM(C63+C64+C65+C66+C67+C68+C69+C70+C71+C72+C73+C74+C75+C80+C83+C84+C85+C86+C87+C88)</f>
        <v>941385.16999999993</v>
      </c>
    </row>
    <row r="90" spans="2:3" x14ac:dyDescent="0.25">
      <c r="B90" s="8" t="s">
        <v>34</v>
      </c>
      <c r="C90" s="9">
        <v>1478.46</v>
      </c>
    </row>
    <row r="91" spans="2:3" x14ac:dyDescent="0.25">
      <c r="B91" s="8" t="s">
        <v>33</v>
      </c>
      <c r="C91" s="9">
        <v>0</v>
      </c>
    </row>
    <row r="92" spans="2:3" x14ac:dyDescent="0.25">
      <c r="B92" s="20" t="s">
        <v>29</v>
      </c>
      <c r="C92" s="9">
        <f>C89+C90+C91</f>
        <v>942863.62999999989</v>
      </c>
    </row>
    <row r="93" spans="2:3" x14ac:dyDescent="0.25">
      <c r="B93" s="21"/>
      <c r="C93" s="5"/>
    </row>
    <row r="94" spans="2:3" s="23" customFormat="1" ht="15.75" thickBot="1" x14ac:dyDescent="0.3">
      <c r="B94" s="22" t="s">
        <v>30</v>
      </c>
      <c r="C94" s="31">
        <f>C57-C92</f>
        <v>-654122.51999999979</v>
      </c>
    </row>
    <row r="95" spans="2:3" ht="15.75" thickTop="1" x14ac:dyDescent="0.25">
      <c r="B95" s="61" t="s">
        <v>4</v>
      </c>
      <c r="C95" s="61"/>
    </row>
    <row r="96" spans="2:3" x14ac:dyDescent="0.25">
      <c r="B96" s="57" t="s">
        <v>85</v>
      </c>
      <c r="C96" s="57"/>
    </row>
    <row r="97" spans="2:3" x14ac:dyDescent="0.25">
      <c r="B97" s="57" t="s">
        <v>122</v>
      </c>
      <c r="C97" s="57"/>
    </row>
    <row r="98" spans="2:3" x14ac:dyDescent="0.25">
      <c r="B98" s="24"/>
      <c r="C98" s="24"/>
    </row>
    <row r="99" spans="2:3" x14ac:dyDescent="0.25">
      <c r="B99" s="29"/>
      <c r="C99" s="24"/>
    </row>
    <row r="100" spans="2:3" x14ac:dyDescent="0.25">
      <c r="B100" s="29"/>
      <c r="C100" s="24"/>
    </row>
    <row r="101" spans="2:3" x14ac:dyDescent="0.25">
      <c r="B101" s="24"/>
      <c r="C101" s="24"/>
    </row>
  </sheetData>
  <mergeCells count="13">
    <mergeCell ref="B97:C97"/>
    <mergeCell ref="B13:C13"/>
    <mergeCell ref="B60:C60"/>
    <mergeCell ref="B61:C61"/>
    <mergeCell ref="B62:C62"/>
    <mergeCell ref="B95:C95"/>
    <mergeCell ref="B96:C96"/>
    <mergeCell ref="B12:C12"/>
    <mergeCell ref="B3:C4"/>
    <mergeCell ref="B5:C6"/>
    <mergeCell ref="B7:C7"/>
    <mergeCell ref="B8:C8"/>
    <mergeCell ref="B11:C11"/>
  </mergeCells>
  <pageMargins left="0.70866141732283472" right="0.70866141732283472" top="0.74803149606299213" bottom="0.74803149606299213" header="0.31496062992125984" footer="0.31496062992125984"/>
  <pageSetup paperSize="5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98"/>
  <sheetViews>
    <sheetView topLeftCell="A88" workbookViewId="0">
      <selection activeCell="C37" sqref="C37"/>
    </sheetView>
  </sheetViews>
  <sheetFormatPr baseColWidth="10" defaultColWidth="9.140625" defaultRowHeight="15" x14ac:dyDescent="0.25"/>
  <cols>
    <col min="1" max="1" width="32.5703125" customWidth="1"/>
    <col min="2" max="2" width="69.42578125" customWidth="1"/>
    <col min="3" max="3" width="23.85546875" customWidth="1"/>
    <col min="228" max="228" width="52.85546875" customWidth="1"/>
    <col min="229" max="229" width="23.85546875" customWidth="1"/>
    <col min="230" max="230" width="9" customWidth="1"/>
    <col min="231" max="231" width="23.85546875" customWidth="1"/>
    <col min="232" max="232" width="9" customWidth="1"/>
    <col min="484" max="484" width="52.85546875" customWidth="1"/>
    <col min="485" max="485" width="23.85546875" customWidth="1"/>
    <col min="486" max="486" width="9" customWidth="1"/>
    <col min="487" max="487" width="23.85546875" customWidth="1"/>
    <col min="488" max="488" width="9" customWidth="1"/>
    <col min="740" max="740" width="52.85546875" customWidth="1"/>
    <col min="741" max="741" width="23.85546875" customWidth="1"/>
    <col min="742" max="742" width="9" customWidth="1"/>
    <col min="743" max="743" width="23.85546875" customWidth="1"/>
    <col min="744" max="744" width="9" customWidth="1"/>
    <col min="996" max="996" width="52.85546875" customWidth="1"/>
    <col min="997" max="997" width="23.85546875" customWidth="1"/>
    <col min="998" max="998" width="9" customWidth="1"/>
    <col min="999" max="999" width="23.85546875" customWidth="1"/>
    <col min="1000" max="1000" width="9" customWidth="1"/>
    <col min="1252" max="1252" width="52.85546875" customWidth="1"/>
    <col min="1253" max="1253" width="23.85546875" customWidth="1"/>
    <col min="1254" max="1254" width="9" customWidth="1"/>
    <col min="1255" max="1255" width="23.85546875" customWidth="1"/>
    <col min="1256" max="1256" width="9" customWidth="1"/>
    <col min="1508" max="1508" width="52.85546875" customWidth="1"/>
    <col min="1509" max="1509" width="23.85546875" customWidth="1"/>
    <col min="1510" max="1510" width="9" customWidth="1"/>
    <col min="1511" max="1511" width="23.85546875" customWidth="1"/>
    <col min="1512" max="1512" width="9" customWidth="1"/>
    <col min="1764" max="1764" width="52.85546875" customWidth="1"/>
    <col min="1765" max="1765" width="23.85546875" customWidth="1"/>
    <col min="1766" max="1766" width="9" customWidth="1"/>
    <col min="1767" max="1767" width="23.85546875" customWidth="1"/>
    <col min="1768" max="1768" width="9" customWidth="1"/>
    <col min="2020" max="2020" width="52.85546875" customWidth="1"/>
    <col min="2021" max="2021" width="23.85546875" customWidth="1"/>
    <col min="2022" max="2022" width="9" customWidth="1"/>
    <col min="2023" max="2023" width="23.85546875" customWidth="1"/>
    <col min="2024" max="2024" width="9" customWidth="1"/>
    <col min="2276" max="2276" width="52.85546875" customWidth="1"/>
    <col min="2277" max="2277" width="23.85546875" customWidth="1"/>
    <col min="2278" max="2278" width="9" customWidth="1"/>
    <col min="2279" max="2279" width="23.85546875" customWidth="1"/>
    <col min="2280" max="2280" width="9" customWidth="1"/>
    <col min="2532" max="2532" width="52.85546875" customWidth="1"/>
    <col min="2533" max="2533" width="23.85546875" customWidth="1"/>
    <col min="2534" max="2534" width="9" customWidth="1"/>
    <col min="2535" max="2535" width="23.85546875" customWidth="1"/>
    <col min="2536" max="2536" width="9" customWidth="1"/>
    <col min="2788" max="2788" width="52.85546875" customWidth="1"/>
    <col min="2789" max="2789" width="23.85546875" customWidth="1"/>
    <col min="2790" max="2790" width="9" customWidth="1"/>
    <col min="2791" max="2791" width="23.85546875" customWidth="1"/>
    <col min="2792" max="2792" width="9" customWidth="1"/>
    <col min="3044" max="3044" width="52.85546875" customWidth="1"/>
    <col min="3045" max="3045" width="23.85546875" customWidth="1"/>
    <col min="3046" max="3046" width="9" customWidth="1"/>
    <col min="3047" max="3047" width="23.85546875" customWidth="1"/>
    <col min="3048" max="3048" width="9" customWidth="1"/>
    <col min="3300" max="3300" width="52.85546875" customWidth="1"/>
    <col min="3301" max="3301" width="23.85546875" customWidth="1"/>
    <col min="3302" max="3302" width="9" customWidth="1"/>
    <col min="3303" max="3303" width="23.85546875" customWidth="1"/>
    <col min="3304" max="3304" width="9" customWidth="1"/>
    <col min="3556" max="3556" width="52.85546875" customWidth="1"/>
    <col min="3557" max="3557" width="23.85546875" customWidth="1"/>
    <col min="3558" max="3558" width="9" customWidth="1"/>
    <col min="3559" max="3559" width="23.85546875" customWidth="1"/>
    <col min="3560" max="3560" width="9" customWidth="1"/>
    <col min="3812" max="3812" width="52.85546875" customWidth="1"/>
    <col min="3813" max="3813" width="23.85546875" customWidth="1"/>
    <col min="3814" max="3814" width="9" customWidth="1"/>
    <col min="3815" max="3815" width="23.85546875" customWidth="1"/>
    <col min="3816" max="3816" width="9" customWidth="1"/>
    <col min="4068" max="4068" width="52.85546875" customWidth="1"/>
    <col min="4069" max="4069" width="23.85546875" customWidth="1"/>
    <col min="4070" max="4070" width="9" customWidth="1"/>
    <col min="4071" max="4071" width="23.85546875" customWidth="1"/>
    <col min="4072" max="4072" width="9" customWidth="1"/>
    <col min="4324" max="4324" width="52.85546875" customWidth="1"/>
    <col min="4325" max="4325" width="23.85546875" customWidth="1"/>
    <col min="4326" max="4326" width="9" customWidth="1"/>
    <col min="4327" max="4327" width="23.85546875" customWidth="1"/>
    <col min="4328" max="4328" width="9" customWidth="1"/>
    <col min="4580" max="4580" width="52.85546875" customWidth="1"/>
    <col min="4581" max="4581" width="23.85546875" customWidth="1"/>
    <col min="4582" max="4582" width="9" customWidth="1"/>
    <col min="4583" max="4583" width="23.85546875" customWidth="1"/>
    <col min="4584" max="4584" width="9" customWidth="1"/>
    <col min="4836" max="4836" width="52.85546875" customWidth="1"/>
    <col min="4837" max="4837" width="23.85546875" customWidth="1"/>
    <col min="4838" max="4838" width="9" customWidth="1"/>
    <col min="4839" max="4839" width="23.85546875" customWidth="1"/>
    <col min="4840" max="4840" width="9" customWidth="1"/>
    <col min="5092" max="5092" width="52.85546875" customWidth="1"/>
    <col min="5093" max="5093" width="23.85546875" customWidth="1"/>
    <col min="5094" max="5094" width="9" customWidth="1"/>
    <col min="5095" max="5095" width="23.85546875" customWidth="1"/>
    <col min="5096" max="5096" width="9" customWidth="1"/>
    <col min="5348" max="5348" width="52.85546875" customWidth="1"/>
    <col min="5349" max="5349" width="23.85546875" customWidth="1"/>
    <col min="5350" max="5350" width="9" customWidth="1"/>
    <col min="5351" max="5351" width="23.85546875" customWidth="1"/>
    <col min="5352" max="5352" width="9" customWidth="1"/>
    <col min="5604" max="5604" width="52.85546875" customWidth="1"/>
    <col min="5605" max="5605" width="23.85546875" customWidth="1"/>
    <col min="5606" max="5606" width="9" customWidth="1"/>
    <col min="5607" max="5607" width="23.85546875" customWidth="1"/>
    <col min="5608" max="5608" width="9" customWidth="1"/>
    <col min="5860" max="5860" width="52.85546875" customWidth="1"/>
    <col min="5861" max="5861" width="23.85546875" customWidth="1"/>
    <col min="5862" max="5862" width="9" customWidth="1"/>
    <col min="5863" max="5863" width="23.85546875" customWidth="1"/>
    <col min="5864" max="5864" width="9" customWidth="1"/>
    <col min="6116" max="6116" width="52.85546875" customWidth="1"/>
    <col min="6117" max="6117" width="23.85546875" customWidth="1"/>
    <col min="6118" max="6118" width="9" customWidth="1"/>
    <col min="6119" max="6119" width="23.85546875" customWidth="1"/>
    <col min="6120" max="6120" width="9" customWidth="1"/>
    <col min="6372" max="6372" width="52.85546875" customWidth="1"/>
    <col min="6373" max="6373" width="23.85546875" customWidth="1"/>
    <col min="6374" max="6374" width="9" customWidth="1"/>
    <col min="6375" max="6375" width="23.85546875" customWidth="1"/>
    <col min="6376" max="6376" width="9" customWidth="1"/>
    <col min="6628" max="6628" width="52.85546875" customWidth="1"/>
    <col min="6629" max="6629" width="23.85546875" customWidth="1"/>
    <col min="6630" max="6630" width="9" customWidth="1"/>
    <col min="6631" max="6631" width="23.85546875" customWidth="1"/>
    <col min="6632" max="6632" width="9" customWidth="1"/>
    <col min="6884" max="6884" width="52.85546875" customWidth="1"/>
    <col min="6885" max="6885" width="23.85546875" customWidth="1"/>
    <col min="6886" max="6886" width="9" customWidth="1"/>
    <col min="6887" max="6887" width="23.85546875" customWidth="1"/>
    <col min="6888" max="6888" width="9" customWidth="1"/>
    <col min="7140" max="7140" width="52.85546875" customWidth="1"/>
    <col min="7141" max="7141" width="23.85546875" customWidth="1"/>
    <col min="7142" max="7142" width="9" customWidth="1"/>
    <col min="7143" max="7143" width="23.85546875" customWidth="1"/>
    <col min="7144" max="7144" width="9" customWidth="1"/>
    <col min="7396" max="7396" width="52.85546875" customWidth="1"/>
    <col min="7397" max="7397" width="23.85546875" customWidth="1"/>
    <col min="7398" max="7398" width="9" customWidth="1"/>
    <col min="7399" max="7399" width="23.85546875" customWidth="1"/>
    <col min="7400" max="7400" width="9" customWidth="1"/>
    <col min="7652" max="7652" width="52.85546875" customWidth="1"/>
    <col min="7653" max="7653" width="23.85546875" customWidth="1"/>
    <col min="7654" max="7654" width="9" customWidth="1"/>
    <col min="7655" max="7655" width="23.85546875" customWidth="1"/>
    <col min="7656" max="7656" width="9" customWidth="1"/>
    <col min="7908" max="7908" width="52.85546875" customWidth="1"/>
    <col min="7909" max="7909" width="23.85546875" customWidth="1"/>
    <col min="7910" max="7910" width="9" customWidth="1"/>
    <col min="7911" max="7911" width="23.85546875" customWidth="1"/>
    <col min="7912" max="7912" width="9" customWidth="1"/>
    <col min="8164" max="8164" width="52.85546875" customWidth="1"/>
    <col min="8165" max="8165" width="23.85546875" customWidth="1"/>
    <col min="8166" max="8166" width="9" customWidth="1"/>
    <col min="8167" max="8167" width="23.85546875" customWidth="1"/>
    <col min="8168" max="8168" width="9" customWidth="1"/>
    <col min="8420" max="8420" width="52.85546875" customWidth="1"/>
    <col min="8421" max="8421" width="23.85546875" customWidth="1"/>
    <col min="8422" max="8422" width="9" customWidth="1"/>
    <col min="8423" max="8423" width="23.85546875" customWidth="1"/>
    <col min="8424" max="8424" width="9" customWidth="1"/>
    <col min="8676" max="8676" width="52.85546875" customWidth="1"/>
    <col min="8677" max="8677" width="23.85546875" customWidth="1"/>
    <col min="8678" max="8678" width="9" customWidth="1"/>
    <col min="8679" max="8679" width="23.85546875" customWidth="1"/>
    <col min="8680" max="8680" width="9" customWidth="1"/>
    <col min="8932" max="8932" width="52.85546875" customWidth="1"/>
    <col min="8933" max="8933" width="23.85546875" customWidth="1"/>
    <col min="8934" max="8934" width="9" customWidth="1"/>
    <col min="8935" max="8935" width="23.85546875" customWidth="1"/>
    <col min="8936" max="8936" width="9" customWidth="1"/>
    <col min="9188" max="9188" width="52.85546875" customWidth="1"/>
    <col min="9189" max="9189" width="23.85546875" customWidth="1"/>
    <col min="9190" max="9190" width="9" customWidth="1"/>
    <col min="9191" max="9191" width="23.85546875" customWidth="1"/>
    <col min="9192" max="9192" width="9" customWidth="1"/>
    <col min="9444" max="9444" width="52.85546875" customWidth="1"/>
    <col min="9445" max="9445" width="23.85546875" customWidth="1"/>
    <col min="9446" max="9446" width="9" customWidth="1"/>
    <col min="9447" max="9447" width="23.85546875" customWidth="1"/>
    <col min="9448" max="9448" width="9" customWidth="1"/>
    <col min="9700" max="9700" width="52.85546875" customWidth="1"/>
    <col min="9701" max="9701" width="23.85546875" customWidth="1"/>
    <col min="9702" max="9702" width="9" customWidth="1"/>
    <col min="9703" max="9703" width="23.85546875" customWidth="1"/>
    <col min="9704" max="9704" width="9" customWidth="1"/>
    <col min="9956" max="9956" width="52.85546875" customWidth="1"/>
    <col min="9957" max="9957" width="23.85546875" customWidth="1"/>
    <col min="9958" max="9958" width="9" customWidth="1"/>
    <col min="9959" max="9959" width="23.85546875" customWidth="1"/>
    <col min="9960" max="9960" width="9" customWidth="1"/>
    <col min="10212" max="10212" width="52.85546875" customWidth="1"/>
    <col min="10213" max="10213" width="23.85546875" customWidth="1"/>
    <col min="10214" max="10214" width="9" customWidth="1"/>
    <col min="10215" max="10215" width="23.85546875" customWidth="1"/>
    <col min="10216" max="10216" width="9" customWidth="1"/>
    <col min="10468" max="10468" width="52.85546875" customWidth="1"/>
    <col min="10469" max="10469" width="23.85546875" customWidth="1"/>
    <col min="10470" max="10470" width="9" customWidth="1"/>
    <col min="10471" max="10471" width="23.85546875" customWidth="1"/>
    <col min="10472" max="10472" width="9" customWidth="1"/>
    <col min="10724" max="10724" width="52.85546875" customWidth="1"/>
    <col min="10725" max="10725" width="23.85546875" customWidth="1"/>
    <col min="10726" max="10726" width="9" customWidth="1"/>
    <col min="10727" max="10727" width="23.85546875" customWidth="1"/>
    <col min="10728" max="10728" width="9" customWidth="1"/>
    <col min="10980" max="10980" width="52.85546875" customWidth="1"/>
    <col min="10981" max="10981" width="23.85546875" customWidth="1"/>
    <col min="10982" max="10982" width="9" customWidth="1"/>
    <col min="10983" max="10983" width="23.85546875" customWidth="1"/>
    <col min="10984" max="10984" width="9" customWidth="1"/>
    <col min="11236" max="11236" width="52.85546875" customWidth="1"/>
    <col min="11237" max="11237" width="23.85546875" customWidth="1"/>
    <col min="11238" max="11238" width="9" customWidth="1"/>
    <col min="11239" max="11239" width="23.85546875" customWidth="1"/>
    <col min="11240" max="11240" width="9" customWidth="1"/>
    <col min="11492" max="11492" width="52.85546875" customWidth="1"/>
    <col min="11493" max="11493" width="23.85546875" customWidth="1"/>
    <col min="11494" max="11494" width="9" customWidth="1"/>
    <col min="11495" max="11495" width="23.85546875" customWidth="1"/>
    <col min="11496" max="11496" width="9" customWidth="1"/>
    <col min="11748" max="11748" width="52.85546875" customWidth="1"/>
    <col min="11749" max="11749" width="23.85546875" customWidth="1"/>
    <col min="11750" max="11750" width="9" customWidth="1"/>
    <col min="11751" max="11751" width="23.85546875" customWidth="1"/>
    <col min="11752" max="11752" width="9" customWidth="1"/>
    <col min="12004" max="12004" width="52.85546875" customWidth="1"/>
    <col min="12005" max="12005" width="23.85546875" customWidth="1"/>
    <col min="12006" max="12006" width="9" customWidth="1"/>
    <col min="12007" max="12007" width="23.85546875" customWidth="1"/>
    <col min="12008" max="12008" width="9" customWidth="1"/>
    <col min="12260" max="12260" width="52.85546875" customWidth="1"/>
    <col min="12261" max="12261" width="23.85546875" customWidth="1"/>
    <col min="12262" max="12262" width="9" customWidth="1"/>
    <col min="12263" max="12263" width="23.85546875" customWidth="1"/>
    <col min="12264" max="12264" width="9" customWidth="1"/>
    <col min="12516" max="12516" width="52.85546875" customWidth="1"/>
    <col min="12517" max="12517" width="23.85546875" customWidth="1"/>
    <col min="12518" max="12518" width="9" customWidth="1"/>
    <col min="12519" max="12519" width="23.85546875" customWidth="1"/>
    <col min="12520" max="12520" width="9" customWidth="1"/>
    <col min="12772" max="12772" width="52.85546875" customWidth="1"/>
    <col min="12773" max="12773" width="23.85546875" customWidth="1"/>
    <col min="12774" max="12774" width="9" customWidth="1"/>
    <col min="12775" max="12775" width="23.85546875" customWidth="1"/>
    <col min="12776" max="12776" width="9" customWidth="1"/>
    <col min="13028" max="13028" width="52.85546875" customWidth="1"/>
    <col min="13029" max="13029" width="23.85546875" customWidth="1"/>
    <col min="13030" max="13030" width="9" customWidth="1"/>
    <col min="13031" max="13031" width="23.85546875" customWidth="1"/>
    <col min="13032" max="13032" width="9" customWidth="1"/>
    <col min="13284" max="13284" width="52.85546875" customWidth="1"/>
    <col min="13285" max="13285" width="23.85546875" customWidth="1"/>
    <col min="13286" max="13286" width="9" customWidth="1"/>
    <col min="13287" max="13287" width="23.85546875" customWidth="1"/>
    <col min="13288" max="13288" width="9" customWidth="1"/>
    <col min="13540" max="13540" width="52.85546875" customWidth="1"/>
    <col min="13541" max="13541" width="23.85546875" customWidth="1"/>
    <col min="13542" max="13542" width="9" customWidth="1"/>
    <col min="13543" max="13543" width="23.85546875" customWidth="1"/>
    <col min="13544" max="13544" width="9" customWidth="1"/>
    <col min="13796" max="13796" width="52.85546875" customWidth="1"/>
    <col min="13797" max="13797" width="23.85546875" customWidth="1"/>
    <col min="13798" max="13798" width="9" customWidth="1"/>
    <col min="13799" max="13799" width="23.85546875" customWidth="1"/>
    <col min="13800" max="13800" width="9" customWidth="1"/>
    <col min="14052" max="14052" width="52.85546875" customWidth="1"/>
    <col min="14053" max="14053" width="23.85546875" customWidth="1"/>
    <col min="14054" max="14054" width="9" customWidth="1"/>
    <col min="14055" max="14055" width="23.85546875" customWidth="1"/>
    <col min="14056" max="14056" width="9" customWidth="1"/>
    <col min="14308" max="14308" width="52.85546875" customWidth="1"/>
    <col min="14309" max="14309" width="23.85546875" customWidth="1"/>
    <col min="14310" max="14310" width="9" customWidth="1"/>
    <col min="14311" max="14311" width="23.85546875" customWidth="1"/>
    <col min="14312" max="14312" width="9" customWidth="1"/>
    <col min="14564" max="14564" width="52.85546875" customWidth="1"/>
    <col min="14565" max="14565" width="23.85546875" customWidth="1"/>
    <col min="14566" max="14566" width="9" customWidth="1"/>
    <col min="14567" max="14567" width="23.85546875" customWidth="1"/>
    <col min="14568" max="14568" width="9" customWidth="1"/>
    <col min="14820" max="14820" width="52.85546875" customWidth="1"/>
    <col min="14821" max="14821" width="23.85546875" customWidth="1"/>
    <col min="14822" max="14822" width="9" customWidth="1"/>
    <col min="14823" max="14823" width="23.85546875" customWidth="1"/>
    <col min="14824" max="14824" width="9" customWidth="1"/>
    <col min="15076" max="15076" width="52.85546875" customWidth="1"/>
    <col min="15077" max="15077" width="23.85546875" customWidth="1"/>
    <col min="15078" max="15078" width="9" customWidth="1"/>
    <col min="15079" max="15079" width="23.85546875" customWidth="1"/>
    <col min="15080" max="15080" width="9" customWidth="1"/>
    <col min="15332" max="15332" width="52.85546875" customWidth="1"/>
    <col min="15333" max="15333" width="23.85546875" customWidth="1"/>
    <col min="15334" max="15334" width="9" customWidth="1"/>
    <col min="15335" max="15335" width="23.85546875" customWidth="1"/>
    <col min="15336" max="15336" width="9" customWidth="1"/>
    <col min="15588" max="15588" width="52.85546875" customWidth="1"/>
    <col min="15589" max="15589" width="23.85546875" customWidth="1"/>
    <col min="15590" max="15590" width="9" customWidth="1"/>
    <col min="15591" max="15591" width="23.85546875" customWidth="1"/>
    <col min="15592" max="15592" width="9" customWidth="1"/>
    <col min="15844" max="15844" width="52.85546875" customWidth="1"/>
    <col min="15845" max="15845" width="23.85546875" customWidth="1"/>
    <col min="15846" max="15846" width="9" customWidth="1"/>
    <col min="15847" max="15847" width="23.85546875" customWidth="1"/>
    <col min="15848" max="15848" width="9" customWidth="1"/>
    <col min="16100" max="16100" width="52.85546875" customWidth="1"/>
    <col min="16101" max="16101" width="23.85546875" customWidth="1"/>
    <col min="16102" max="16102" width="9" customWidth="1"/>
    <col min="16103" max="16103" width="23.85546875" customWidth="1"/>
    <col min="16104" max="16104" width="9" customWidth="1"/>
  </cols>
  <sheetData>
    <row r="2" spans="2:3" s="25" customFormat="1" x14ac:dyDescent="0.25">
      <c r="B2"/>
      <c r="C2"/>
    </row>
    <row r="3" spans="2:3" s="25" customFormat="1" ht="12.75" x14ac:dyDescent="0.2">
      <c r="B3" s="51" t="s">
        <v>0</v>
      </c>
      <c r="C3" s="51"/>
    </row>
    <row r="4" spans="2:3" s="25" customFormat="1" ht="12.75" x14ac:dyDescent="0.2">
      <c r="B4" s="51"/>
      <c r="C4" s="51"/>
    </row>
    <row r="5" spans="2:3" s="25" customFormat="1" ht="12.75" x14ac:dyDescent="0.2">
      <c r="B5" s="52" t="s">
        <v>1</v>
      </c>
      <c r="C5" s="52"/>
    </row>
    <row r="6" spans="2:3" s="25" customFormat="1" ht="12.75" x14ac:dyDescent="0.2">
      <c r="B6" s="53"/>
      <c r="C6" s="53"/>
    </row>
    <row r="7" spans="2:3" s="25" customFormat="1" ht="12.75" x14ac:dyDescent="0.2">
      <c r="B7" s="54" t="s">
        <v>2</v>
      </c>
      <c r="C7" s="54"/>
    </row>
    <row r="8" spans="2:3" s="25" customFormat="1" x14ac:dyDescent="0.25">
      <c r="B8" s="55" t="s">
        <v>56</v>
      </c>
      <c r="C8" s="55"/>
    </row>
    <row r="9" spans="2:3" x14ac:dyDescent="0.25">
      <c r="B9" s="2"/>
      <c r="C9" s="2"/>
    </row>
    <row r="10" spans="2:3" x14ac:dyDescent="0.25">
      <c r="B10" s="3" t="s">
        <v>3</v>
      </c>
      <c r="C10" s="34"/>
    </row>
    <row r="11" spans="2:3" x14ac:dyDescent="0.25">
      <c r="B11" s="56" t="s">
        <v>4</v>
      </c>
      <c r="C11" s="56"/>
    </row>
    <row r="12" spans="2:3" x14ac:dyDescent="0.25">
      <c r="B12" s="50" t="s">
        <v>5</v>
      </c>
      <c r="C12" s="50"/>
    </row>
    <row r="13" spans="2:3" x14ac:dyDescent="0.25">
      <c r="B13" s="58" t="s">
        <v>6</v>
      </c>
      <c r="C13" s="58"/>
    </row>
    <row r="14" spans="2:3" x14ac:dyDescent="0.25">
      <c r="B14" s="4" t="s">
        <v>48</v>
      </c>
      <c r="C14" s="5">
        <f>SUM(C15)</f>
        <v>6295.34</v>
      </c>
    </row>
    <row r="15" spans="2:3" x14ac:dyDescent="0.25">
      <c r="B15" s="6" t="s">
        <v>50</v>
      </c>
      <c r="C15" s="17">
        <v>6295.34</v>
      </c>
    </row>
    <row r="16" spans="2:3" x14ac:dyDescent="0.25">
      <c r="B16" s="4" t="s">
        <v>7</v>
      </c>
      <c r="C16" s="5">
        <f>SUM(C17:C44)</f>
        <v>626294.40999999992</v>
      </c>
    </row>
    <row r="17" spans="2:3" s="1" customFormat="1" ht="12.75" x14ac:dyDescent="0.2">
      <c r="B17" s="40" t="s">
        <v>59</v>
      </c>
      <c r="C17" s="17">
        <v>322800.32</v>
      </c>
    </row>
    <row r="18" spans="2:3" s="1" customFormat="1" ht="12.75" x14ac:dyDescent="0.2">
      <c r="B18" s="40" t="s">
        <v>60</v>
      </c>
      <c r="C18" s="17">
        <v>85015.55</v>
      </c>
    </row>
    <row r="19" spans="2:3" s="1" customFormat="1" ht="12.75" x14ac:dyDescent="0.2">
      <c r="B19" s="40" t="s">
        <v>61</v>
      </c>
      <c r="C19" s="17">
        <v>16353.68</v>
      </c>
    </row>
    <row r="20" spans="2:3" s="1" customFormat="1" ht="12.75" x14ac:dyDescent="0.2">
      <c r="B20" s="40" t="s">
        <v>62</v>
      </c>
      <c r="C20" s="17">
        <v>15362.4</v>
      </c>
    </row>
    <row r="21" spans="2:3" s="1" customFormat="1" ht="12.75" x14ac:dyDescent="0.2">
      <c r="B21" s="40" t="s">
        <v>63</v>
      </c>
      <c r="C21" s="17">
        <v>7977.2</v>
      </c>
    </row>
    <row r="22" spans="2:3" s="1" customFormat="1" ht="12.75" x14ac:dyDescent="0.2">
      <c r="B22" s="40" t="s">
        <v>64</v>
      </c>
      <c r="C22" s="17">
        <v>28025.35</v>
      </c>
    </row>
    <row r="23" spans="2:3" s="1" customFormat="1" ht="12.75" x14ac:dyDescent="0.2">
      <c r="B23" s="40" t="s">
        <v>65</v>
      </c>
      <c r="C23" s="17">
        <v>7708.38</v>
      </c>
    </row>
    <row r="24" spans="2:3" s="1" customFormat="1" ht="12.75" x14ac:dyDescent="0.2">
      <c r="B24" s="40" t="s">
        <v>66</v>
      </c>
      <c r="C24" s="17">
        <v>4604.07</v>
      </c>
    </row>
    <row r="25" spans="2:3" s="1" customFormat="1" ht="12.75" x14ac:dyDescent="0.2">
      <c r="B25" s="40" t="s">
        <v>67</v>
      </c>
      <c r="C25" s="17">
        <v>4333.3</v>
      </c>
    </row>
    <row r="26" spans="2:3" s="1" customFormat="1" ht="12.75" x14ac:dyDescent="0.2">
      <c r="B26" s="41" t="s">
        <v>87</v>
      </c>
      <c r="C26" s="17">
        <v>956.94</v>
      </c>
    </row>
    <row r="27" spans="2:3" s="1" customFormat="1" ht="12.75" x14ac:dyDescent="0.2">
      <c r="B27" s="40" t="s">
        <v>68</v>
      </c>
      <c r="C27" s="17">
        <v>59130.9</v>
      </c>
    </row>
    <row r="28" spans="2:3" s="1" customFormat="1" ht="12.75" x14ac:dyDescent="0.2">
      <c r="B28" s="40" t="s">
        <v>69</v>
      </c>
      <c r="C28" s="17">
        <v>18958.14</v>
      </c>
    </row>
    <row r="29" spans="2:3" s="1" customFormat="1" ht="12.75" x14ac:dyDescent="0.2">
      <c r="B29" s="40" t="s">
        <v>70</v>
      </c>
      <c r="C29" s="17">
        <v>4944.92</v>
      </c>
    </row>
    <row r="30" spans="2:3" s="1" customFormat="1" ht="12.75" x14ac:dyDescent="0.2">
      <c r="B30" s="40" t="s">
        <v>71</v>
      </c>
      <c r="C30" s="17">
        <v>2392.34</v>
      </c>
    </row>
    <row r="31" spans="2:3" s="1" customFormat="1" ht="12.75" x14ac:dyDescent="0.2">
      <c r="B31" s="40" t="s">
        <v>72</v>
      </c>
      <c r="C31" s="17">
        <v>10650.52</v>
      </c>
    </row>
    <row r="32" spans="2:3" s="1" customFormat="1" ht="12.75" x14ac:dyDescent="0.2">
      <c r="B32" s="40" t="s">
        <v>73</v>
      </c>
      <c r="C32" s="17">
        <v>3365.51</v>
      </c>
    </row>
    <row r="33" spans="2:3" s="1" customFormat="1" ht="12.75" x14ac:dyDescent="0.2">
      <c r="B33" s="40" t="s">
        <v>74</v>
      </c>
      <c r="C33" s="17">
        <v>804.2</v>
      </c>
    </row>
    <row r="34" spans="2:3" s="1" customFormat="1" ht="12.75" x14ac:dyDescent="0.2">
      <c r="B34" s="40" t="s">
        <v>75</v>
      </c>
      <c r="C34" s="17">
        <v>438.79</v>
      </c>
    </row>
    <row r="35" spans="2:3" s="1" customFormat="1" ht="12.75" x14ac:dyDescent="0.2">
      <c r="B35" s="42" t="s">
        <v>86</v>
      </c>
      <c r="C35" s="17"/>
    </row>
    <row r="36" spans="2:3" s="1" customFormat="1" ht="12.75" x14ac:dyDescent="0.2">
      <c r="B36" s="40" t="s">
        <v>76</v>
      </c>
      <c r="C36" s="17">
        <v>0</v>
      </c>
    </row>
    <row r="37" spans="2:3" s="1" customFormat="1" ht="12.75" x14ac:dyDescent="0.2">
      <c r="B37" s="40" t="s">
        <v>77</v>
      </c>
      <c r="C37" s="17">
        <v>6121.49</v>
      </c>
    </row>
    <row r="38" spans="2:3" s="1" customFormat="1" ht="12.75" x14ac:dyDescent="0.2">
      <c r="B38" s="42" t="s">
        <v>78</v>
      </c>
      <c r="C38" s="17"/>
    </row>
    <row r="39" spans="2:3" s="1" customFormat="1" ht="12.75" x14ac:dyDescent="0.2">
      <c r="B39" s="40" t="s">
        <v>79</v>
      </c>
      <c r="C39" s="17">
        <v>2693.19</v>
      </c>
    </row>
    <row r="40" spans="2:3" s="1" customFormat="1" ht="12.75" x14ac:dyDescent="0.2">
      <c r="B40" s="40" t="s">
        <v>80</v>
      </c>
      <c r="C40" s="17">
        <v>535.78</v>
      </c>
    </row>
    <row r="41" spans="2:3" s="1" customFormat="1" ht="12.75" x14ac:dyDescent="0.2">
      <c r="B41" s="40" t="s">
        <v>81</v>
      </c>
      <c r="C41" s="17">
        <v>7601.58</v>
      </c>
    </row>
    <row r="42" spans="2:3" s="1" customFormat="1" ht="12.75" x14ac:dyDescent="0.2">
      <c r="B42" s="40" t="s">
        <v>82</v>
      </c>
      <c r="C42" s="17">
        <v>2901</v>
      </c>
    </row>
    <row r="43" spans="2:3" s="1" customFormat="1" ht="12.75" x14ac:dyDescent="0.2">
      <c r="B43" s="40" t="s">
        <v>83</v>
      </c>
      <c r="C43" s="17">
        <v>4690.24</v>
      </c>
    </row>
    <row r="44" spans="2:3" s="1" customFormat="1" ht="12.75" x14ac:dyDescent="0.2">
      <c r="B44" s="40" t="s">
        <v>84</v>
      </c>
      <c r="C44" s="17">
        <v>7928.62</v>
      </c>
    </row>
    <row r="45" spans="2:3" x14ac:dyDescent="0.25">
      <c r="B45" s="4" t="s">
        <v>8</v>
      </c>
      <c r="C45" s="5">
        <f>SUM(C46:C47)</f>
        <v>9887.27</v>
      </c>
    </row>
    <row r="46" spans="2:3" s="1" customFormat="1" ht="12.75" x14ac:dyDescent="0.2">
      <c r="B46" s="6" t="s">
        <v>9</v>
      </c>
      <c r="C46" s="17">
        <v>7580.95</v>
      </c>
    </row>
    <row r="47" spans="2:3" s="1" customFormat="1" ht="12.75" x14ac:dyDescent="0.2">
      <c r="B47" s="6" t="s">
        <v>39</v>
      </c>
      <c r="C47" s="17">
        <v>2306.3200000000002</v>
      </c>
    </row>
    <row r="48" spans="2:3" s="1" customFormat="1" ht="12.75" x14ac:dyDescent="0.2">
      <c r="B48" s="30" t="s">
        <v>47</v>
      </c>
      <c r="C48" s="27">
        <f>SUM(C49)</f>
        <v>400.36</v>
      </c>
    </row>
    <row r="49" spans="2:3" s="1" customFormat="1" ht="12.75" x14ac:dyDescent="0.2">
      <c r="B49" s="6" t="s">
        <v>49</v>
      </c>
      <c r="C49" s="7">
        <v>400.36</v>
      </c>
    </row>
    <row r="50" spans="2:3" x14ac:dyDescent="0.25">
      <c r="B50" s="8" t="s">
        <v>10</v>
      </c>
      <c r="C50" s="26">
        <f>C14+C16+C45+C48</f>
        <v>642877.37999999989</v>
      </c>
    </row>
    <row r="51" spans="2:3" x14ac:dyDescent="0.25">
      <c r="B51" s="8" t="s">
        <v>40</v>
      </c>
      <c r="C51" s="26">
        <v>0</v>
      </c>
    </row>
    <row r="52" spans="2:3" x14ac:dyDescent="0.25">
      <c r="B52" s="8" t="s">
        <v>51</v>
      </c>
      <c r="C52" s="26">
        <v>0</v>
      </c>
    </row>
    <row r="53" spans="2:3" x14ac:dyDescent="0.25">
      <c r="B53" s="10" t="s">
        <v>11</v>
      </c>
      <c r="C53" s="9">
        <v>1199</v>
      </c>
    </row>
    <row r="54" spans="2:3" x14ac:dyDescent="0.25">
      <c r="B54" s="11" t="s">
        <v>12</v>
      </c>
      <c r="C54" s="9">
        <f>C50+C52+C53</f>
        <v>644076.37999999989</v>
      </c>
    </row>
    <row r="55" spans="2:3" x14ac:dyDescent="0.25">
      <c r="B55" s="12" t="s">
        <v>4</v>
      </c>
      <c r="C55" s="13"/>
    </row>
    <row r="56" spans="2:3" x14ac:dyDescent="0.25">
      <c r="B56" s="3" t="s">
        <v>13</v>
      </c>
      <c r="C56" s="34"/>
    </row>
    <row r="57" spans="2:3" x14ac:dyDescent="0.25">
      <c r="B57" s="56" t="s">
        <v>4</v>
      </c>
      <c r="C57" s="56"/>
    </row>
    <row r="58" spans="2:3" x14ac:dyDescent="0.25">
      <c r="B58" s="59" t="s">
        <v>14</v>
      </c>
      <c r="C58" s="59"/>
    </row>
    <row r="59" spans="2:3" x14ac:dyDescent="0.25">
      <c r="B59" s="60" t="s">
        <v>15</v>
      </c>
      <c r="C59" s="60"/>
    </row>
    <row r="60" spans="2:3" x14ac:dyDescent="0.25">
      <c r="B60" s="4" t="s">
        <v>16</v>
      </c>
      <c r="C60" s="5">
        <v>188403.02</v>
      </c>
    </row>
    <row r="61" spans="2:3" x14ac:dyDescent="0.25">
      <c r="B61" s="4" t="s">
        <v>17</v>
      </c>
      <c r="C61" s="5">
        <v>0</v>
      </c>
    </row>
    <row r="62" spans="2:3" x14ac:dyDescent="0.25">
      <c r="B62" s="4" t="s">
        <v>18</v>
      </c>
      <c r="C62" s="15">
        <v>6330</v>
      </c>
    </row>
    <row r="63" spans="2:3" x14ac:dyDescent="0.25">
      <c r="B63" s="4" t="s">
        <v>31</v>
      </c>
      <c r="C63" s="5">
        <v>1708</v>
      </c>
    </row>
    <row r="64" spans="2:3" x14ac:dyDescent="0.25">
      <c r="B64" s="14" t="s">
        <v>32</v>
      </c>
      <c r="C64" s="15">
        <v>5340.59</v>
      </c>
    </row>
    <row r="65" spans="2:3" x14ac:dyDescent="0.25">
      <c r="B65" s="14" t="s">
        <v>36</v>
      </c>
      <c r="C65" s="15">
        <v>0</v>
      </c>
    </row>
    <row r="66" spans="2:3" x14ac:dyDescent="0.25">
      <c r="B66" s="14" t="s">
        <v>38</v>
      </c>
      <c r="C66" s="15">
        <v>0</v>
      </c>
    </row>
    <row r="67" spans="2:3" x14ac:dyDescent="0.25">
      <c r="B67" s="14" t="s">
        <v>19</v>
      </c>
      <c r="C67" s="15">
        <v>35997.839999999997</v>
      </c>
    </row>
    <row r="68" spans="2:3" x14ac:dyDescent="0.25">
      <c r="B68" s="14" t="s">
        <v>20</v>
      </c>
      <c r="C68" s="15">
        <v>22050</v>
      </c>
    </row>
    <row r="69" spans="2:3" x14ac:dyDescent="0.25">
      <c r="B69" s="4" t="s">
        <v>42</v>
      </c>
      <c r="C69" s="5">
        <v>32544.34</v>
      </c>
    </row>
    <row r="70" spans="2:3" x14ac:dyDescent="0.25">
      <c r="B70" s="4" t="s">
        <v>37</v>
      </c>
      <c r="C70" s="5">
        <v>306.02999999999997</v>
      </c>
    </row>
    <row r="71" spans="2:3" x14ac:dyDescent="0.25">
      <c r="B71" s="4" t="s">
        <v>45</v>
      </c>
      <c r="C71" s="5">
        <v>7628.22</v>
      </c>
    </row>
    <row r="72" spans="2:3" x14ac:dyDescent="0.25">
      <c r="B72" s="14" t="s">
        <v>21</v>
      </c>
      <c r="C72" s="15">
        <f>C73+C74+C75+C76</f>
        <v>196586.59</v>
      </c>
    </row>
    <row r="73" spans="2:3" s="1" customFormat="1" ht="12.75" x14ac:dyDescent="0.2">
      <c r="B73" s="16" t="s">
        <v>22</v>
      </c>
      <c r="C73" s="17">
        <v>194139.21</v>
      </c>
    </row>
    <row r="74" spans="2:3" s="1" customFormat="1" ht="12.75" x14ac:dyDescent="0.2">
      <c r="B74" s="16" t="s">
        <v>23</v>
      </c>
      <c r="C74" s="17">
        <v>2447.38</v>
      </c>
    </row>
    <row r="75" spans="2:3" s="1" customFormat="1" ht="12.75" x14ac:dyDescent="0.2">
      <c r="B75" s="16" t="s">
        <v>43</v>
      </c>
      <c r="C75" s="33">
        <v>0</v>
      </c>
    </row>
    <row r="76" spans="2:3" s="1" customFormat="1" ht="12.75" x14ac:dyDescent="0.2">
      <c r="B76" s="16" t="s">
        <v>53</v>
      </c>
      <c r="C76" s="17">
        <v>0</v>
      </c>
    </row>
    <row r="77" spans="2:3" x14ac:dyDescent="0.25">
      <c r="B77" s="18" t="s">
        <v>24</v>
      </c>
      <c r="C77" s="15">
        <f>SUM(C78+C79)</f>
        <v>0</v>
      </c>
    </row>
    <row r="78" spans="2:3" x14ac:dyDescent="0.25">
      <c r="B78" s="16" t="s">
        <v>41</v>
      </c>
      <c r="C78" s="17">
        <v>0</v>
      </c>
    </row>
    <row r="79" spans="2:3" x14ac:dyDescent="0.25">
      <c r="B79" s="16" t="s">
        <v>44</v>
      </c>
      <c r="C79" s="17">
        <v>0</v>
      </c>
    </row>
    <row r="80" spans="2:3" x14ac:dyDescent="0.25">
      <c r="B80" s="18" t="s">
        <v>46</v>
      </c>
      <c r="C80" s="28">
        <v>825</v>
      </c>
    </row>
    <row r="81" spans="2:3" x14ac:dyDescent="0.25">
      <c r="B81" s="18" t="s">
        <v>25</v>
      </c>
      <c r="C81" s="19">
        <v>30.96</v>
      </c>
    </row>
    <row r="82" spans="2:3" x14ac:dyDescent="0.25">
      <c r="B82" s="18" t="s">
        <v>26</v>
      </c>
      <c r="C82" s="19">
        <v>61860.18</v>
      </c>
    </row>
    <row r="83" spans="2:3" x14ac:dyDescent="0.25">
      <c r="B83" s="4" t="s">
        <v>27</v>
      </c>
      <c r="C83" s="5">
        <v>1814.29</v>
      </c>
    </row>
    <row r="84" spans="2:3" x14ac:dyDescent="0.25">
      <c r="B84" s="4" t="s">
        <v>35</v>
      </c>
      <c r="C84" s="5">
        <v>0</v>
      </c>
    </row>
    <row r="85" spans="2:3" x14ac:dyDescent="0.25">
      <c r="B85" s="4" t="s">
        <v>88</v>
      </c>
      <c r="C85" s="5">
        <v>0.12</v>
      </c>
    </row>
    <row r="86" spans="2:3" x14ac:dyDescent="0.25">
      <c r="B86" s="8" t="s">
        <v>28</v>
      </c>
      <c r="C86" s="9">
        <f>SUM(C60+C61+C62+C63+C64+C65+C67+C68+C69+C70+C71+C72+C77+C80+C81+C82+C83+C84+C85)</f>
        <v>561425.18000000005</v>
      </c>
    </row>
    <row r="87" spans="2:3" x14ac:dyDescent="0.25">
      <c r="B87" s="8" t="s">
        <v>34</v>
      </c>
      <c r="C87" s="9">
        <v>33006.92</v>
      </c>
    </row>
    <row r="88" spans="2:3" x14ac:dyDescent="0.25">
      <c r="B88" s="8" t="s">
        <v>33</v>
      </c>
      <c r="C88" s="9">
        <v>20493.54</v>
      </c>
    </row>
    <row r="89" spans="2:3" x14ac:dyDescent="0.25">
      <c r="B89" s="20" t="s">
        <v>29</v>
      </c>
      <c r="C89" s="9">
        <f>C86+C87+C88</f>
        <v>614925.64000000013</v>
      </c>
    </row>
    <row r="90" spans="2:3" x14ac:dyDescent="0.25">
      <c r="B90" s="21"/>
      <c r="C90" s="5"/>
    </row>
    <row r="91" spans="2:3" s="23" customFormat="1" ht="15.75" thickBot="1" x14ac:dyDescent="0.3">
      <c r="B91" s="22" t="s">
        <v>30</v>
      </c>
      <c r="C91" s="31">
        <f>C54-C89</f>
        <v>29150.739999999758</v>
      </c>
    </row>
    <row r="92" spans="2:3" ht="15.75" thickTop="1" x14ac:dyDescent="0.25">
      <c r="B92" s="61" t="s">
        <v>4</v>
      </c>
      <c r="C92" s="61"/>
    </row>
    <row r="93" spans="2:3" x14ac:dyDescent="0.25">
      <c r="B93" s="57" t="s">
        <v>85</v>
      </c>
      <c r="C93" s="57"/>
    </row>
    <row r="94" spans="2:3" x14ac:dyDescent="0.25">
      <c r="B94" s="57" t="s">
        <v>89</v>
      </c>
      <c r="C94" s="57"/>
    </row>
    <row r="95" spans="2:3" x14ac:dyDescent="0.25">
      <c r="B95" s="24"/>
      <c r="C95" s="24"/>
    </row>
    <row r="96" spans="2:3" x14ac:dyDescent="0.25">
      <c r="B96" s="29"/>
      <c r="C96" s="24"/>
    </row>
    <row r="97" spans="2:3" x14ac:dyDescent="0.25">
      <c r="B97" s="29"/>
      <c r="C97" s="24"/>
    </row>
    <row r="98" spans="2:3" x14ac:dyDescent="0.25">
      <c r="B98" s="24"/>
      <c r="C98" s="24"/>
    </row>
  </sheetData>
  <mergeCells count="13">
    <mergeCell ref="B94:C94"/>
    <mergeCell ref="B13:C13"/>
    <mergeCell ref="B57:C57"/>
    <mergeCell ref="B58:C58"/>
    <mergeCell ref="B59:C59"/>
    <mergeCell ref="B92:C92"/>
    <mergeCell ref="B93:C93"/>
    <mergeCell ref="B12:C12"/>
    <mergeCell ref="B3:C4"/>
    <mergeCell ref="B5:C6"/>
    <mergeCell ref="B7:C7"/>
    <mergeCell ref="B8:C8"/>
    <mergeCell ref="B11:C11"/>
  </mergeCells>
  <pageMargins left="0.7" right="0.7" top="0.75" bottom="0.75" header="0.3" footer="0.3"/>
  <pageSetup scale="5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00"/>
  <sheetViews>
    <sheetView topLeftCell="A37" workbookViewId="0">
      <selection activeCell="G57" sqref="G57"/>
    </sheetView>
  </sheetViews>
  <sheetFormatPr baseColWidth="10" defaultColWidth="9.140625" defaultRowHeight="15" x14ac:dyDescent="0.25"/>
  <cols>
    <col min="1" max="1" width="35.28515625" customWidth="1"/>
    <col min="2" max="2" width="69.42578125" customWidth="1"/>
    <col min="3" max="3" width="23.85546875" customWidth="1"/>
    <col min="222" max="222" width="52.85546875" customWidth="1"/>
    <col min="223" max="223" width="23.85546875" customWidth="1"/>
    <col min="224" max="224" width="9" customWidth="1"/>
    <col min="225" max="225" width="23.85546875" customWidth="1"/>
    <col min="226" max="226" width="9" customWidth="1"/>
    <col min="478" max="478" width="52.85546875" customWidth="1"/>
    <col min="479" max="479" width="23.85546875" customWidth="1"/>
    <col min="480" max="480" width="9" customWidth="1"/>
    <col min="481" max="481" width="23.85546875" customWidth="1"/>
    <col min="482" max="482" width="9" customWidth="1"/>
    <col min="734" max="734" width="52.85546875" customWidth="1"/>
    <col min="735" max="735" width="23.85546875" customWidth="1"/>
    <col min="736" max="736" width="9" customWidth="1"/>
    <col min="737" max="737" width="23.85546875" customWidth="1"/>
    <col min="738" max="738" width="9" customWidth="1"/>
    <col min="990" max="990" width="52.85546875" customWidth="1"/>
    <col min="991" max="991" width="23.85546875" customWidth="1"/>
    <col min="992" max="992" width="9" customWidth="1"/>
    <col min="993" max="993" width="23.85546875" customWidth="1"/>
    <col min="994" max="994" width="9" customWidth="1"/>
    <col min="1246" max="1246" width="52.85546875" customWidth="1"/>
    <col min="1247" max="1247" width="23.85546875" customWidth="1"/>
    <col min="1248" max="1248" width="9" customWidth="1"/>
    <col min="1249" max="1249" width="23.85546875" customWidth="1"/>
    <col min="1250" max="1250" width="9" customWidth="1"/>
    <col min="1502" max="1502" width="52.85546875" customWidth="1"/>
    <col min="1503" max="1503" width="23.85546875" customWidth="1"/>
    <col min="1504" max="1504" width="9" customWidth="1"/>
    <col min="1505" max="1505" width="23.85546875" customWidth="1"/>
    <col min="1506" max="1506" width="9" customWidth="1"/>
    <col min="1758" max="1758" width="52.85546875" customWidth="1"/>
    <col min="1759" max="1759" width="23.85546875" customWidth="1"/>
    <col min="1760" max="1760" width="9" customWidth="1"/>
    <col min="1761" max="1761" width="23.85546875" customWidth="1"/>
    <col min="1762" max="1762" width="9" customWidth="1"/>
    <col min="2014" max="2014" width="52.85546875" customWidth="1"/>
    <col min="2015" max="2015" width="23.85546875" customWidth="1"/>
    <col min="2016" max="2016" width="9" customWidth="1"/>
    <col min="2017" max="2017" width="23.85546875" customWidth="1"/>
    <col min="2018" max="2018" width="9" customWidth="1"/>
    <col min="2270" max="2270" width="52.85546875" customWidth="1"/>
    <col min="2271" max="2271" width="23.85546875" customWidth="1"/>
    <col min="2272" max="2272" width="9" customWidth="1"/>
    <col min="2273" max="2273" width="23.85546875" customWidth="1"/>
    <col min="2274" max="2274" width="9" customWidth="1"/>
    <col min="2526" max="2526" width="52.85546875" customWidth="1"/>
    <col min="2527" max="2527" width="23.85546875" customWidth="1"/>
    <col min="2528" max="2528" width="9" customWidth="1"/>
    <col min="2529" max="2529" width="23.85546875" customWidth="1"/>
    <col min="2530" max="2530" width="9" customWidth="1"/>
    <col min="2782" max="2782" width="52.85546875" customWidth="1"/>
    <col min="2783" max="2783" width="23.85546875" customWidth="1"/>
    <col min="2784" max="2784" width="9" customWidth="1"/>
    <col min="2785" max="2785" width="23.85546875" customWidth="1"/>
    <col min="2786" max="2786" width="9" customWidth="1"/>
    <col min="3038" max="3038" width="52.85546875" customWidth="1"/>
    <col min="3039" max="3039" width="23.85546875" customWidth="1"/>
    <col min="3040" max="3040" width="9" customWidth="1"/>
    <col min="3041" max="3041" width="23.85546875" customWidth="1"/>
    <col min="3042" max="3042" width="9" customWidth="1"/>
    <col min="3294" max="3294" width="52.85546875" customWidth="1"/>
    <col min="3295" max="3295" width="23.85546875" customWidth="1"/>
    <col min="3296" max="3296" width="9" customWidth="1"/>
    <col min="3297" max="3297" width="23.85546875" customWidth="1"/>
    <col min="3298" max="3298" width="9" customWidth="1"/>
    <col min="3550" max="3550" width="52.85546875" customWidth="1"/>
    <col min="3551" max="3551" width="23.85546875" customWidth="1"/>
    <col min="3552" max="3552" width="9" customWidth="1"/>
    <col min="3553" max="3553" width="23.85546875" customWidth="1"/>
    <col min="3554" max="3554" width="9" customWidth="1"/>
    <col min="3806" max="3806" width="52.85546875" customWidth="1"/>
    <col min="3807" max="3807" width="23.85546875" customWidth="1"/>
    <col min="3808" max="3808" width="9" customWidth="1"/>
    <col min="3809" max="3809" width="23.85546875" customWidth="1"/>
    <col min="3810" max="3810" width="9" customWidth="1"/>
    <col min="4062" max="4062" width="52.85546875" customWidth="1"/>
    <col min="4063" max="4063" width="23.85546875" customWidth="1"/>
    <col min="4064" max="4064" width="9" customWidth="1"/>
    <col min="4065" max="4065" width="23.85546875" customWidth="1"/>
    <col min="4066" max="4066" width="9" customWidth="1"/>
    <col min="4318" max="4318" width="52.85546875" customWidth="1"/>
    <col min="4319" max="4319" width="23.85546875" customWidth="1"/>
    <col min="4320" max="4320" width="9" customWidth="1"/>
    <col min="4321" max="4321" width="23.85546875" customWidth="1"/>
    <col min="4322" max="4322" width="9" customWidth="1"/>
    <col min="4574" max="4574" width="52.85546875" customWidth="1"/>
    <col min="4575" max="4575" width="23.85546875" customWidth="1"/>
    <col min="4576" max="4576" width="9" customWidth="1"/>
    <col min="4577" max="4577" width="23.85546875" customWidth="1"/>
    <col min="4578" max="4578" width="9" customWidth="1"/>
    <col min="4830" max="4830" width="52.85546875" customWidth="1"/>
    <col min="4831" max="4831" width="23.85546875" customWidth="1"/>
    <col min="4832" max="4832" width="9" customWidth="1"/>
    <col min="4833" max="4833" width="23.85546875" customWidth="1"/>
    <col min="4834" max="4834" width="9" customWidth="1"/>
    <col min="5086" max="5086" width="52.85546875" customWidth="1"/>
    <col min="5087" max="5087" width="23.85546875" customWidth="1"/>
    <col min="5088" max="5088" width="9" customWidth="1"/>
    <col min="5089" max="5089" width="23.85546875" customWidth="1"/>
    <col min="5090" max="5090" width="9" customWidth="1"/>
    <col min="5342" max="5342" width="52.85546875" customWidth="1"/>
    <col min="5343" max="5343" width="23.85546875" customWidth="1"/>
    <col min="5344" max="5344" width="9" customWidth="1"/>
    <col min="5345" max="5345" width="23.85546875" customWidth="1"/>
    <col min="5346" max="5346" width="9" customWidth="1"/>
    <col min="5598" max="5598" width="52.85546875" customWidth="1"/>
    <col min="5599" max="5599" width="23.85546875" customWidth="1"/>
    <col min="5600" max="5600" width="9" customWidth="1"/>
    <col min="5601" max="5601" width="23.85546875" customWidth="1"/>
    <col min="5602" max="5602" width="9" customWidth="1"/>
    <col min="5854" max="5854" width="52.85546875" customWidth="1"/>
    <col min="5855" max="5855" width="23.85546875" customWidth="1"/>
    <col min="5856" max="5856" width="9" customWidth="1"/>
    <col min="5857" max="5857" width="23.85546875" customWidth="1"/>
    <col min="5858" max="5858" width="9" customWidth="1"/>
    <col min="6110" max="6110" width="52.85546875" customWidth="1"/>
    <col min="6111" max="6111" width="23.85546875" customWidth="1"/>
    <col min="6112" max="6112" width="9" customWidth="1"/>
    <col min="6113" max="6113" width="23.85546875" customWidth="1"/>
    <col min="6114" max="6114" width="9" customWidth="1"/>
    <col min="6366" max="6366" width="52.85546875" customWidth="1"/>
    <col min="6367" max="6367" width="23.85546875" customWidth="1"/>
    <col min="6368" max="6368" width="9" customWidth="1"/>
    <col min="6369" max="6369" width="23.85546875" customWidth="1"/>
    <col min="6370" max="6370" width="9" customWidth="1"/>
    <col min="6622" max="6622" width="52.85546875" customWidth="1"/>
    <col min="6623" max="6623" width="23.85546875" customWidth="1"/>
    <col min="6624" max="6624" width="9" customWidth="1"/>
    <col min="6625" max="6625" width="23.85546875" customWidth="1"/>
    <col min="6626" max="6626" width="9" customWidth="1"/>
    <col min="6878" max="6878" width="52.85546875" customWidth="1"/>
    <col min="6879" max="6879" width="23.85546875" customWidth="1"/>
    <col min="6880" max="6880" width="9" customWidth="1"/>
    <col min="6881" max="6881" width="23.85546875" customWidth="1"/>
    <col min="6882" max="6882" width="9" customWidth="1"/>
    <col min="7134" max="7134" width="52.85546875" customWidth="1"/>
    <col min="7135" max="7135" width="23.85546875" customWidth="1"/>
    <col min="7136" max="7136" width="9" customWidth="1"/>
    <col min="7137" max="7137" width="23.85546875" customWidth="1"/>
    <col min="7138" max="7138" width="9" customWidth="1"/>
    <col min="7390" max="7390" width="52.85546875" customWidth="1"/>
    <col min="7391" max="7391" width="23.85546875" customWidth="1"/>
    <col min="7392" max="7392" width="9" customWidth="1"/>
    <col min="7393" max="7393" width="23.85546875" customWidth="1"/>
    <col min="7394" max="7394" width="9" customWidth="1"/>
    <col min="7646" max="7646" width="52.85546875" customWidth="1"/>
    <col min="7647" max="7647" width="23.85546875" customWidth="1"/>
    <col min="7648" max="7648" width="9" customWidth="1"/>
    <col min="7649" max="7649" width="23.85546875" customWidth="1"/>
    <col min="7650" max="7650" width="9" customWidth="1"/>
    <col min="7902" max="7902" width="52.85546875" customWidth="1"/>
    <col min="7903" max="7903" width="23.85546875" customWidth="1"/>
    <col min="7904" max="7904" width="9" customWidth="1"/>
    <col min="7905" max="7905" width="23.85546875" customWidth="1"/>
    <col min="7906" max="7906" width="9" customWidth="1"/>
    <col min="8158" max="8158" width="52.85546875" customWidth="1"/>
    <col min="8159" max="8159" width="23.85546875" customWidth="1"/>
    <col min="8160" max="8160" width="9" customWidth="1"/>
    <col min="8161" max="8161" width="23.85546875" customWidth="1"/>
    <col min="8162" max="8162" width="9" customWidth="1"/>
    <col min="8414" max="8414" width="52.85546875" customWidth="1"/>
    <col min="8415" max="8415" width="23.85546875" customWidth="1"/>
    <col min="8416" max="8416" width="9" customWidth="1"/>
    <col min="8417" max="8417" width="23.85546875" customWidth="1"/>
    <col min="8418" max="8418" width="9" customWidth="1"/>
    <col min="8670" max="8670" width="52.85546875" customWidth="1"/>
    <col min="8671" max="8671" width="23.85546875" customWidth="1"/>
    <col min="8672" max="8672" width="9" customWidth="1"/>
    <col min="8673" max="8673" width="23.85546875" customWidth="1"/>
    <col min="8674" max="8674" width="9" customWidth="1"/>
    <col min="8926" max="8926" width="52.85546875" customWidth="1"/>
    <col min="8927" max="8927" width="23.85546875" customWidth="1"/>
    <col min="8928" max="8928" width="9" customWidth="1"/>
    <col min="8929" max="8929" width="23.85546875" customWidth="1"/>
    <col min="8930" max="8930" width="9" customWidth="1"/>
    <col min="9182" max="9182" width="52.85546875" customWidth="1"/>
    <col min="9183" max="9183" width="23.85546875" customWidth="1"/>
    <col min="9184" max="9184" width="9" customWidth="1"/>
    <col min="9185" max="9185" width="23.85546875" customWidth="1"/>
    <col min="9186" max="9186" width="9" customWidth="1"/>
    <col min="9438" max="9438" width="52.85546875" customWidth="1"/>
    <col min="9439" max="9439" width="23.85546875" customWidth="1"/>
    <col min="9440" max="9440" width="9" customWidth="1"/>
    <col min="9441" max="9441" width="23.85546875" customWidth="1"/>
    <col min="9442" max="9442" width="9" customWidth="1"/>
    <col min="9694" max="9694" width="52.85546875" customWidth="1"/>
    <col min="9695" max="9695" width="23.85546875" customWidth="1"/>
    <col min="9696" max="9696" width="9" customWidth="1"/>
    <col min="9697" max="9697" width="23.85546875" customWidth="1"/>
    <col min="9698" max="9698" width="9" customWidth="1"/>
    <col min="9950" max="9950" width="52.85546875" customWidth="1"/>
    <col min="9951" max="9951" width="23.85546875" customWidth="1"/>
    <col min="9952" max="9952" width="9" customWidth="1"/>
    <col min="9953" max="9953" width="23.85546875" customWidth="1"/>
    <col min="9954" max="9954" width="9" customWidth="1"/>
    <col min="10206" max="10206" width="52.85546875" customWidth="1"/>
    <col min="10207" max="10207" width="23.85546875" customWidth="1"/>
    <col min="10208" max="10208" width="9" customWidth="1"/>
    <col min="10209" max="10209" width="23.85546875" customWidth="1"/>
    <col min="10210" max="10210" width="9" customWidth="1"/>
    <col min="10462" max="10462" width="52.85546875" customWidth="1"/>
    <col min="10463" max="10463" width="23.85546875" customWidth="1"/>
    <col min="10464" max="10464" width="9" customWidth="1"/>
    <col min="10465" max="10465" width="23.85546875" customWidth="1"/>
    <col min="10466" max="10466" width="9" customWidth="1"/>
    <col min="10718" max="10718" width="52.85546875" customWidth="1"/>
    <col min="10719" max="10719" width="23.85546875" customWidth="1"/>
    <col min="10720" max="10720" width="9" customWidth="1"/>
    <col min="10721" max="10721" width="23.85546875" customWidth="1"/>
    <col min="10722" max="10722" width="9" customWidth="1"/>
    <col min="10974" max="10974" width="52.85546875" customWidth="1"/>
    <col min="10975" max="10975" width="23.85546875" customWidth="1"/>
    <col min="10976" max="10976" width="9" customWidth="1"/>
    <col min="10977" max="10977" width="23.85546875" customWidth="1"/>
    <col min="10978" max="10978" width="9" customWidth="1"/>
    <col min="11230" max="11230" width="52.85546875" customWidth="1"/>
    <col min="11231" max="11231" width="23.85546875" customWidth="1"/>
    <col min="11232" max="11232" width="9" customWidth="1"/>
    <col min="11233" max="11233" width="23.85546875" customWidth="1"/>
    <col min="11234" max="11234" width="9" customWidth="1"/>
    <col min="11486" max="11486" width="52.85546875" customWidth="1"/>
    <col min="11487" max="11487" width="23.85546875" customWidth="1"/>
    <col min="11488" max="11488" width="9" customWidth="1"/>
    <col min="11489" max="11489" width="23.85546875" customWidth="1"/>
    <col min="11490" max="11490" width="9" customWidth="1"/>
    <col min="11742" max="11742" width="52.85546875" customWidth="1"/>
    <col min="11743" max="11743" width="23.85546875" customWidth="1"/>
    <col min="11744" max="11744" width="9" customWidth="1"/>
    <col min="11745" max="11745" width="23.85546875" customWidth="1"/>
    <col min="11746" max="11746" width="9" customWidth="1"/>
    <col min="11998" max="11998" width="52.85546875" customWidth="1"/>
    <col min="11999" max="11999" width="23.85546875" customWidth="1"/>
    <col min="12000" max="12000" width="9" customWidth="1"/>
    <col min="12001" max="12001" width="23.85546875" customWidth="1"/>
    <col min="12002" max="12002" width="9" customWidth="1"/>
    <col min="12254" max="12254" width="52.85546875" customWidth="1"/>
    <col min="12255" max="12255" width="23.85546875" customWidth="1"/>
    <col min="12256" max="12256" width="9" customWidth="1"/>
    <col min="12257" max="12257" width="23.85546875" customWidth="1"/>
    <col min="12258" max="12258" width="9" customWidth="1"/>
    <col min="12510" max="12510" width="52.85546875" customWidth="1"/>
    <col min="12511" max="12511" width="23.85546875" customWidth="1"/>
    <col min="12512" max="12512" width="9" customWidth="1"/>
    <col min="12513" max="12513" width="23.85546875" customWidth="1"/>
    <col min="12514" max="12514" width="9" customWidth="1"/>
    <col min="12766" max="12766" width="52.85546875" customWidth="1"/>
    <col min="12767" max="12767" width="23.85546875" customWidth="1"/>
    <col min="12768" max="12768" width="9" customWidth="1"/>
    <col min="12769" max="12769" width="23.85546875" customWidth="1"/>
    <col min="12770" max="12770" width="9" customWidth="1"/>
    <col min="13022" max="13022" width="52.85546875" customWidth="1"/>
    <col min="13023" max="13023" width="23.85546875" customWidth="1"/>
    <col min="13024" max="13024" width="9" customWidth="1"/>
    <col min="13025" max="13025" width="23.85546875" customWidth="1"/>
    <col min="13026" max="13026" width="9" customWidth="1"/>
    <col min="13278" max="13278" width="52.85546875" customWidth="1"/>
    <col min="13279" max="13279" width="23.85546875" customWidth="1"/>
    <col min="13280" max="13280" width="9" customWidth="1"/>
    <col min="13281" max="13281" width="23.85546875" customWidth="1"/>
    <col min="13282" max="13282" width="9" customWidth="1"/>
    <col min="13534" max="13534" width="52.85546875" customWidth="1"/>
    <col min="13535" max="13535" width="23.85546875" customWidth="1"/>
    <col min="13536" max="13536" width="9" customWidth="1"/>
    <col min="13537" max="13537" width="23.85546875" customWidth="1"/>
    <col min="13538" max="13538" width="9" customWidth="1"/>
    <col min="13790" max="13790" width="52.85546875" customWidth="1"/>
    <col min="13791" max="13791" width="23.85546875" customWidth="1"/>
    <col min="13792" max="13792" width="9" customWidth="1"/>
    <col min="13793" max="13793" width="23.85546875" customWidth="1"/>
    <col min="13794" max="13794" width="9" customWidth="1"/>
    <col min="14046" max="14046" width="52.85546875" customWidth="1"/>
    <col min="14047" max="14047" width="23.85546875" customWidth="1"/>
    <col min="14048" max="14048" width="9" customWidth="1"/>
    <col min="14049" max="14049" width="23.85546875" customWidth="1"/>
    <col min="14050" max="14050" width="9" customWidth="1"/>
    <col min="14302" max="14302" width="52.85546875" customWidth="1"/>
    <col min="14303" max="14303" width="23.85546875" customWidth="1"/>
    <col min="14304" max="14304" width="9" customWidth="1"/>
    <col min="14305" max="14305" width="23.85546875" customWidth="1"/>
    <col min="14306" max="14306" width="9" customWidth="1"/>
    <col min="14558" max="14558" width="52.85546875" customWidth="1"/>
    <col min="14559" max="14559" width="23.85546875" customWidth="1"/>
    <col min="14560" max="14560" width="9" customWidth="1"/>
    <col min="14561" max="14561" width="23.85546875" customWidth="1"/>
    <col min="14562" max="14562" width="9" customWidth="1"/>
    <col min="14814" max="14814" width="52.85546875" customWidth="1"/>
    <col min="14815" max="14815" width="23.85546875" customWidth="1"/>
    <col min="14816" max="14816" width="9" customWidth="1"/>
    <col min="14817" max="14817" width="23.85546875" customWidth="1"/>
    <col min="14818" max="14818" width="9" customWidth="1"/>
    <col min="15070" max="15070" width="52.85546875" customWidth="1"/>
    <col min="15071" max="15071" width="23.85546875" customWidth="1"/>
    <col min="15072" max="15072" width="9" customWidth="1"/>
    <col min="15073" max="15073" width="23.85546875" customWidth="1"/>
    <col min="15074" max="15074" width="9" customWidth="1"/>
    <col min="15326" max="15326" width="52.85546875" customWidth="1"/>
    <col min="15327" max="15327" width="23.85546875" customWidth="1"/>
    <col min="15328" max="15328" width="9" customWidth="1"/>
    <col min="15329" max="15329" width="23.85546875" customWidth="1"/>
    <col min="15330" max="15330" width="9" customWidth="1"/>
    <col min="15582" max="15582" width="52.85546875" customWidth="1"/>
    <col min="15583" max="15583" width="23.85546875" customWidth="1"/>
    <col min="15584" max="15584" width="9" customWidth="1"/>
    <col min="15585" max="15585" width="23.85546875" customWidth="1"/>
    <col min="15586" max="15586" width="9" customWidth="1"/>
    <col min="15838" max="15838" width="52.85546875" customWidth="1"/>
    <col min="15839" max="15839" width="23.85546875" customWidth="1"/>
    <col min="15840" max="15840" width="9" customWidth="1"/>
    <col min="15841" max="15841" width="23.85546875" customWidth="1"/>
    <col min="15842" max="15842" width="9" customWidth="1"/>
    <col min="16094" max="16094" width="52.85546875" customWidth="1"/>
    <col min="16095" max="16095" width="23.85546875" customWidth="1"/>
    <col min="16096" max="16096" width="9" customWidth="1"/>
    <col min="16097" max="16097" width="23.85546875" customWidth="1"/>
    <col min="16098" max="16098" width="9" customWidth="1"/>
  </cols>
  <sheetData>
    <row r="2" spans="2:3" s="25" customFormat="1" x14ac:dyDescent="0.25">
      <c r="B2"/>
      <c r="C2"/>
    </row>
    <row r="3" spans="2:3" s="25" customFormat="1" ht="12.75" x14ac:dyDescent="0.2">
      <c r="B3" s="51" t="s">
        <v>0</v>
      </c>
      <c r="C3" s="51"/>
    </row>
    <row r="4" spans="2:3" s="25" customFormat="1" ht="12.75" x14ac:dyDescent="0.2">
      <c r="B4" s="51"/>
      <c r="C4" s="51"/>
    </row>
    <row r="5" spans="2:3" s="25" customFormat="1" ht="12.75" x14ac:dyDescent="0.2">
      <c r="B5" s="52" t="s">
        <v>1</v>
      </c>
      <c r="C5" s="52"/>
    </row>
    <row r="6" spans="2:3" s="25" customFormat="1" ht="12.75" x14ac:dyDescent="0.2">
      <c r="B6" s="53"/>
      <c r="C6" s="53"/>
    </row>
    <row r="7" spans="2:3" s="25" customFormat="1" ht="12.75" x14ac:dyDescent="0.2">
      <c r="B7" s="54" t="s">
        <v>2</v>
      </c>
      <c r="C7" s="54"/>
    </row>
    <row r="8" spans="2:3" s="25" customFormat="1" x14ac:dyDescent="0.25">
      <c r="B8" s="55" t="s">
        <v>57</v>
      </c>
      <c r="C8" s="55"/>
    </row>
    <row r="9" spans="2:3" x14ac:dyDescent="0.25">
      <c r="B9" s="2"/>
      <c r="C9" s="2"/>
    </row>
    <row r="10" spans="2:3" x14ac:dyDescent="0.25">
      <c r="B10" s="3" t="s">
        <v>3</v>
      </c>
      <c r="C10" s="35"/>
    </row>
    <row r="11" spans="2:3" x14ac:dyDescent="0.25">
      <c r="B11" s="56" t="s">
        <v>4</v>
      </c>
      <c r="C11" s="56"/>
    </row>
    <row r="12" spans="2:3" x14ac:dyDescent="0.25">
      <c r="B12" s="50" t="s">
        <v>5</v>
      </c>
      <c r="C12" s="50"/>
    </row>
    <row r="13" spans="2:3" x14ac:dyDescent="0.25">
      <c r="B13" s="58" t="s">
        <v>6</v>
      </c>
      <c r="C13" s="58"/>
    </row>
    <row r="14" spans="2:3" x14ac:dyDescent="0.25">
      <c r="B14" s="4" t="s">
        <v>48</v>
      </c>
      <c r="C14" s="5">
        <f>SUM(C15)</f>
        <v>3518.79</v>
      </c>
    </row>
    <row r="15" spans="2:3" x14ac:dyDescent="0.25">
      <c r="B15" s="6" t="s">
        <v>50</v>
      </c>
      <c r="C15" s="17">
        <v>3518.79</v>
      </c>
    </row>
    <row r="16" spans="2:3" x14ac:dyDescent="0.25">
      <c r="B16" s="4" t="s">
        <v>7</v>
      </c>
      <c r="C16" s="5">
        <f>SUM(C17:C46)</f>
        <v>301890.71000000002</v>
      </c>
    </row>
    <row r="17" spans="2:3" s="1" customFormat="1" ht="12.75" x14ac:dyDescent="0.2">
      <c r="B17" s="40" t="s">
        <v>59</v>
      </c>
      <c r="C17" s="17">
        <v>97585.81</v>
      </c>
    </row>
    <row r="18" spans="2:3" s="1" customFormat="1" ht="12.75" x14ac:dyDescent="0.2">
      <c r="B18" s="40" t="s">
        <v>60</v>
      </c>
      <c r="C18" s="17">
        <v>58395.86</v>
      </c>
    </row>
    <row r="19" spans="2:3" s="1" customFormat="1" ht="12.75" x14ac:dyDescent="0.2">
      <c r="B19" s="40" t="s">
        <v>61</v>
      </c>
      <c r="C19" s="17">
        <v>22423.599999999999</v>
      </c>
    </row>
    <row r="20" spans="2:3" s="1" customFormat="1" ht="12.75" x14ac:dyDescent="0.2">
      <c r="B20" s="40" t="s">
        <v>62</v>
      </c>
      <c r="C20" s="17">
        <v>8410.2199999999993</v>
      </c>
    </row>
    <row r="21" spans="2:3" s="1" customFormat="1" ht="12.75" x14ac:dyDescent="0.2">
      <c r="B21" s="40" t="s">
        <v>63</v>
      </c>
      <c r="C21" s="17">
        <v>7575.81</v>
      </c>
    </row>
    <row r="22" spans="2:3" s="1" customFormat="1" ht="12.75" x14ac:dyDescent="0.2">
      <c r="B22" s="40" t="s">
        <v>64</v>
      </c>
      <c r="C22" s="17">
        <v>8139.18</v>
      </c>
    </row>
    <row r="23" spans="2:3" s="1" customFormat="1" ht="12.75" x14ac:dyDescent="0.2">
      <c r="B23" s="40" t="s">
        <v>65</v>
      </c>
      <c r="C23" s="17">
        <v>5204.6499999999996</v>
      </c>
    </row>
    <row r="24" spans="2:3" s="1" customFormat="1" ht="12.75" x14ac:dyDescent="0.2">
      <c r="B24" s="40" t="s">
        <v>66</v>
      </c>
      <c r="C24" s="17">
        <v>6183.2</v>
      </c>
    </row>
    <row r="25" spans="2:3" s="1" customFormat="1" ht="12.75" x14ac:dyDescent="0.2">
      <c r="B25" s="40" t="s">
        <v>67</v>
      </c>
      <c r="C25" s="17">
        <v>9283.6200000000008</v>
      </c>
    </row>
    <row r="26" spans="2:3" s="1" customFormat="1" ht="12.75" x14ac:dyDescent="0.2">
      <c r="B26" s="40" t="s">
        <v>87</v>
      </c>
      <c r="C26" s="17">
        <v>0</v>
      </c>
    </row>
    <row r="27" spans="2:3" s="1" customFormat="1" ht="12.75" x14ac:dyDescent="0.2">
      <c r="B27" s="40" t="s">
        <v>90</v>
      </c>
      <c r="C27" s="17">
        <v>799.43</v>
      </c>
    </row>
    <row r="28" spans="2:3" s="1" customFormat="1" ht="12.75" x14ac:dyDescent="0.2">
      <c r="B28" s="40" t="s">
        <v>68</v>
      </c>
      <c r="C28" s="17">
        <v>19898.900000000001</v>
      </c>
    </row>
    <row r="29" spans="2:3" s="1" customFormat="1" ht="12.75" x14ac:dyDescent="0.2">
      <c r="B29" s="40" t="s">
        <v>69</v>
      </c>
      <c r="C29" s="17">
        <v>15446.18</v>
      </c>
    </row>
    <row r="30" spans="2:3" s="1" customFormat="1" ht="12.75" x14ac:dyDescent="0.2">
      <c r="B30" s="40" t="s">
        <v>70</v>
      </c>
      <c r="C30" s="17">
        <v>3747.64</v>
      </c>
    </row>
    <row r="31" spans="2:3" s="1" customFormat="1" ht="12.75" x14ac:dyDescent="0.2">
      <c r="B31" s="40" t="s">
        <v>71</v>
      </c>
      <c r="C31" s="17">
        <v>5341.18</v>
      </c>
    </row>
    <row r="32" spans="2:3" s="1" customFormat="1" ht="12.75" x14ac:dyDescent="0.2">
      <c r="B32" s="40" t="s">
        <v>72</v>
      </c>
      <c r="C32" s="17">
        <v>3590.71</v>
      </c>
    </row>
    <row r="33" spans="2:3" s="1" customFormat="1" ht="12.75" x14ac:dyDescent="0.2">
      <c r="B33" s="40" t="s">
        <v>73</v>
      </c>
      <c r="C33" s="17">
        <v>2773.96</v>
      </c>
    </row>
    <row r="34" spans="2:3" s="1" customFormat="1" ht="12.75" x14ac:dyDescent="0.2">
      <c r="B34" s="40" t="s">
        <v>74</v>
      </c>
      <c r="C34" s="17">
        <v>693.42</v>
      </c>
    </row>
    <row r="35" spans="2:3" s="1" customFormat="1" ht="12.75" x14ac:dyDescent="0.2">
      <c r="B35" s="40" t="s">
        <v>75</v>
      </c>
      <c r="C35" s="17">
        <v>960.19</v>
      </c>
    </row>
    <row r="36" spans="2:3" s="1" customFormat="1" ht="12.75" x14ac:dyDescent="0.2">
      <c r="B36" s="42" t="s">
        <v>86</v>
      </c>
      <c r="C36" s="17"/>
    </row>
    <row r="37" spans="2:3" s="1" customFormat="1" ht="12.75" x14ac:dyDescent="0.2">
      <c r="B37" s="40" t="s">
        <v>91</v>
      </c>
      <c r="C37" s="17">
        <v>3900</v>
      </c>
    </row>
    <row r="38" spans="2:3" s="1" customFormat="1" ht="12.75" x14ac:dyDescent="0.2">
      <c r="B38" s="40" t="s">
        <v>76</v>
      </c>
      <c r="C38" s="17">
        <v>137</v>
      </c>
    </row>
    <row r="39" spans="2:3" s="1" customFormat="1" ht="12.75" x14ac:dyDescent="0.2">
      <c r="B39" s="40" t="s">
        <v>77</v>
      </c>
      <c r="C39" s="17">
        <v>5034.78</v>
      </c>
    </row>
    <row r="40" spans="2:3" s="1" customFormat="1" ht="12.75" x14ac:dyDescent="0.2">
      <c r="B40" s="42" t="s">
        <v>78</v>
      </c>
      <c r="C40" s="17"/>
    </row>
    <row r="41" spans="2:3" s="1" customFormat="1" ht="12.75" x14ac:dyDescent="0.2">
      <c r="B41" s="40" t="s">
        <v>79</v>
      </c>
      <c r="C41" s="17">
        <v>2304.5500000000002</v>
      </c>
    </row>
    <row r="42" spans="2:3" s="1" customFormat="1" ht="12.75" x14ac:dyDescent="0.2">
      <c r="B42" s="40" t="s">
        <v>80</v>
      </c>
      <c r="C42" s="17">
        <v>789.71</v>
      </c>
    </row>
    <row r="43" spans="2:3" s="1" customFormat="1" ht="12.75" x14ac:dyDescent="0.2">
      <c r="B43" s="40" t="s">
        <v>81</v>
      </c>
      <c r="C43" s="17">
        <v>2876.3</v>
      </c>
    </row>
    <row r="44" spans="2:3" s="1" customFormat="1" ht="12.75" x14ac:dyDescent="0.2">
      <c r="B44" s="40" t="s">
        <v>82</v>
      </c>
      <c r="C44" s="17">
        <v>1934</v>
      </c>
    </row>
    <row r="45" spans="2:3" s="1" customFormat="1" ht="12.75" x14ac:dyDescent="0.2">
      <c r="B45" s="40" t="s">
        <v>83</v>
      </c>
      <c r="C45" s="17">
        <v>3801.55</v>
      </c>
    </row>
    <row r="46" spans="2:3" s="1" customFormat="1" ht="12.75" x14ac:dyDescent="0.2">
      <c r="B46" s="40" t="s">
        <v>84</v>
      </c>
      <c r="C46" s="17">
        <v>4659.26</v>
      </c>
    </row>
    <row r="47" spans="2:3" x14ac:dyDescent="0.25">
      <c r="B47" s="4" t="s">
        <v>8</v>
      </c>
      <c r="C47" s="5">
        <f>SUM(C48:C49)</f>
        <v>9893.83</v>
      </c>
    </row>
    <row r="48" spans="2:3" s="1" customFormat="1" ht="12.75" x14ac:dyDescent="0.2">
      <c r="B48" s="6" t="s">
        <v>9</v>
      </c>
      <c r="C48" s="17">
        <v>8740.67</v>
      </c>
    </row>
    <row r="49" spans="2:3" s="1" customFormat="1" ht="12.75" x14ac:dyDescent="0.2">
      <c r="B49" s="6" t="s">
        <v>39</v>
      </c>
      <c r="C49" s="17">
        <v>1153.1600000000001</v>
      </c>
    </row>
    <row r="50" spans="2:3" s="1" customFormat="1" ht="12.75" x14ac:dyDescent="0.2">
      <c r="B50" s="30" t="s">
        <v>47</v>
      </c>
      <c r="C50" s="27">
        <f>SUM(C51)</f>
        <v>109.38</v>
      </c>
    </row>
    <row r="51" spans="2:3" s="1" customFormat="1" ht="12.75" x14ac:dyDescent="0.2">
      <c r="B51" s="6" t="s">
        <v>49</v>
      </c>
      <c r="C51" s="7">
        <v>109.38</v>
      </c>
    </row>
    <row r="52" spans="2:3" x14ac:dyDescent="0.25">
      <c r="B52" s="8" t="s">
        <v>10</v>
      </c>
      <c r="C52" s="26">
        <f>C14+C16+C47+C50</f>
        <v>315412.71000000002</v>
      </c>
    </row>
    <row r="53" spans="2:3" x14ac:dyDescent="0.25">
      <c r="B53" s="8" t="s">
        <v>40</v>
      </c>
      <c r="C53" s="26">
        <v>0</v>
      </c>
    </row>
    <row r="54" spans="2:3" x14ac:dyDescent="0.25">
      <c r="B54" s="8" t="s">
        <v>51</v>
      </c>
      <c r="C54" s="26">
        <v>0</v>
      </c>
    </row>
    <row r="55" spans="2:3" x14ac:dyDescent="0.25">
      <c r="B55" s="10" t="s">
        <v>11</v>
      </c>
      <c r="C55" s="9">
        <v>1418.63</v>
      </c>
    </row>
    <row r="56" spans="2:3" x14ac:dyDescent="0.25">
      <c r="B56" s="11" t="s">
        <v>12</v>
      </c>
      <c r="C56" s="9">
        <f>C52+C54+C55</f>
        <v>316831.34000000003</v>
      </c>
    </row>
    <row r="57" spans="2:3" x14ac:dyDescent="0.25">
      <c r="B57" s="12" t="s">
        <v>4</v>
      </c>
      <c r="C57" s="13"/>
    </row>
    <row r="58" spans="2:3" x14ac:dyDescent="0.25">
      <c r="B58" s="3" t="s">
        <v>13</v>
      </c>
      <c r="C58" s="35"/>
    </row>
    <row r="59" spans="2:3" x14ac:dyDescent="0.25">
      <c r="B59" s="56" t="s">
        <v>4</v>
      </c>
      <c r="C59" s="56"/>
    </row>
    <row r="60" spans="2:3" x14ac:dyDescent="0.25">
      <c r="B60" s="59" t="s">
        <v>14</v>
      </c>
      <c r="C60" s="59"/>
    </row>
    <row r="61" spans="2:3" x14ac:dyDescent="0.25">
      <c r="B61" s="60" t="s">
        <v>15</v>
      </c>
      <c r="C61" s="60"/>
    </row>
    <row r="62" spans="2:3" x14ac:dyDescent="0.25">
      <c r="B62" s="4" t="s">
        <v>16</v>
      </c>
      <c r="C62" s="5">
        <v>188401.72</v>
      </c>
    </row>
    <row r="63" spans="2:3" x14ac:dyDescent="0.25">
      <c r="B63" s="4" t="s">
        <v>17</v>
      </c>
      <c r="C63" s="5">
        <v>0</v>
      </c>
    </row>
    <row r="64" spans="2:3" x14ac:dyDescent="0.25">
      <c r="B64" s="4" t="s">
        <v>18</v>
      </c>
      <c r="C64" s="15">
        <v>7066.1</v>
      </c>
    </row>
    <row r="65" spans="2:3" x14ac:dyDescent="0.25">
      <c r="B65" s="4" t="s">
        <v>31</v>
      </c>
      <c r="C65" s="5">
        <v>11723.28</v>
      </c>
    </row>
    <row r="66" spans="2:3" x14ac:dyDescent="0.25">
      <c r="B66" s="14" t="s">
        <v>32</v>
      </c>
      <c r="C66" s="15">
        <v>0</v>
      </c>
    </row>
    <row r="67" spans="2:3" x14ac:dyDescent="0.25">
      <c r="B67" s="14" t="s">
        <v>36</v>
      </c>
      <c r="C67" s="15">
        <v>0</v>
      </c>
    </row>
    <row r="68" spans="2:3" x14ac:dyDescent="0.25">
      <c r="B68" s="14" t="s">
        <v>38</v>
      </c>
      <c r="C68" s="15">
        <v>0</v>
      </c>
    </row>
    <row r="69" spans="2:3" x14ac:dyDescent="0.25">
      <c r="B69" s="14" t="s">
        <v>19</v>
      </c>
      <c r="C69" s="15">
        <v>54095.77</v>
      </c>
    </row>
    <row r="70" spans="2:3" x14ac:dyDescent="0.25">
      <c r="B70" s="14" t="s">
        <v>20</v>
      </c>
      <c r="C70" s="15">
        <v>24500</v>
      </c>
    </row>
    <row r="71" spans="2:3" x14ac:dyDescent="0.25">
      <c r="B71" s="4" t="s">
        <v>42</v>
      </c>
      <c r="C71" s="5">
        <v>26612.09</v>
      </c>
    </row>
    <row r="72" spans="2:3" x14ac:dyDescent="0.25">
      <c r="B72" s="4" t="s">
        <v>37</v>
      </c>
      <c r="C72" s="5">
        <v>7381.41</v>
      </c>
    </row>
    <row r="73" spans="2:3" x14ac:dyDescent="0.25">
      <c r="B73" s="4" t="s">
        <v>45</v>
      </c>
      <c r="C73" s="5">
        <v>6230.33</v>
      </c>
    </row>
    <row r="74" spans="2:3" x14ac:dyDescent="0.25">
      <c r="B74" s="14" t="s">
        <v>21</v>
      </c>
      <c r="C74" s="15">
        <f>C75+C76+C77+C78</f>
        <v>278556.45</v>
      </c>
    </row>
    <row r="75" spans="2:3" s="1" customFormat="1" ht="12.75" x14ac:dyDescent="0.2">
      <c r="B75" s="16" t="s">
        <v>22</v>
      </c>
      <c r="C75" s="17">
        <v>275927.05</v>
      </c>
    </row>
    <row r="76" spans="2:3" s="1" customFormat="1" ht="12.75" x14ac:dyDescent="0.2">
      <c r="B76" s="16" t="s">
        <v>23</v>
      </c>
      <c r="C76" s="17">
        <v>2629.4</v>
      </c>
    </row>
    <row r="77" spans="2:3" s="1" customFormat="1" ht="12.75" x14ac:dyDescent="0.2">
      <c r="B77" s="16" t="s">
        <v>43</v>
      </c>
      <c r="C77" s="33">
        <v>0</v>
      </c>
    </row>
    <row r="78" spans="2:3" s="1" customFormat="1" ht="12.75" x14ac:dyDescent="0.2">
      <c r="B78" s="16" t="s">
        <v>53</v>
      </c>
      <c r="C78" s="17">
        <v>0</v>
      </c>
    </row>
    <row r="79" spans="2:3" x14ac:dyDescent="0.25">
      <c r="B79" s="18" t="s">
        <v>24</v>
      </c>
      <c r="C79" s="15">
        <f>SUM(C80+C81)</f>
        <v>0</v>
      </c>
    </row>
    <row r="80" spans="2:3" x14ac:dyDescent="0.25">
      <c r="B80" s="16" t="s">
        <v>41</v>
      </c>
      <c r="C80" s="17">
        <v>0</v>
      </c>
    </row>
    <row r="81" spans="2:3" x14ac:dyDescent="0.25">
      <c r="B81" s="16" t="s">
        <v>44</v>
      </c>
      <c r="C81" s="17">
        <v>0</v>
      </c>
    </row>
    <row r="82" spans="2:3" x14ac:dyDescent="0.25">
      <c r="B82" s="18" t="s">
        <v>46</v>
      </c>
      <c r="C82" s="28">
        <v>0</v>
      </c>
    </row>
    <row r="83" spans="2:3" x14ac:dyDescent="0.25">
      <c r="B83" s="18" t="s">
        <v>25</v>
      </c>
      <c r="C83" s="19">
        <v>41.28</v>
      </c>
    </row>
    <row r="84" spans="2:3" x14ac:dyDescent="0.25">
      <c r="B84" s="18" t="s">
        <v>26</v>
      </c>
      <c r="C84" s="19">
        <v>90174.61</v>
      </c>
    </row>
    <row r="85" spans="2:3" x14ac:dyDescent="0.25">
      <c r="B85" s="4" t="s">
        <v>27</v>
      </c>
      <c r="C85" s="5">
        <v>2552.09</v>
      </c>
    </row>
    <row r="86" spans="2:3" x14ac:dyDescent="0.25">
      <c r="B86" s="4" t="s">
        <v>35</v>
      </c>
      <c r="C86" s="5">
        <v>1475.66</v>
      </c>
    </row>
    <row r="87" spans="2:3" x14ac:dyDescent="0.25">
      <c r="B87" s="4" t="s">
        <v>88</v>
      </c>
      <c r="C87" s="5">
        <v>0.82</v>
      </c>
    </row>
    <row r="88" spans="2:3" x14ac:dyDescent="0.25">
      <c r="B88" s="8" t="s">
        <v>28</v>
      </c>
      <c r="C88" s="9">
        <f>SUM(C62+C63+C64+C65+C66+C67+C69+C70+C71+C72+C73+C74+C79+C82+C83+C84+C85+C86+C87)</f>
        <v>698811.61</v>
      </c>
    </row>
    <row r="89" spans="2:3" x14ac:dyDescent="0.25">
      <c r="B89" s="8" t="s">
        <v>34</v>
      </c>
      <c r="C89" s="9">
        <v>4084.53</v>
      </c>
    </row>
    <row r="90" spans="2:3" x14ac:dyDescent="0.25">
      <c r="B90" s="8" t="s">
        <v>33</v>
      </c>
      <c r="C90" s="9">
        <v>746.75</v>
      </c>
    </row>
    <row r="91" spans="2:3" x14ac:dyDescent="0.25">
      <c r="B91" s="20" t="s">
        <v>29</v>
      </c>
      <c r="C91" s="9">
        <f>C88+C89+C90</f>
        <v>703642.89</v>
      </c>
    </row>
    <row r="92" spans="2:3" x14ac:dyDescent="0.25">
      <c r="B92" s="21"/>
      <c r="C92" s="5"/>
    </row>
    <row r="93" spans="2:3" s="23" customFormat="1" ht="15.75" thickBot="1" x14ac:dyDescent="0.3">
      <c r="B93" s="22" t="s">
        <v>30</v>
      </c>
      <c r="C93" s="31">
        <f>C56-C91</f>
        <v>-386811.55</v>
      </c>
    </row>
    <row r="94" spans="2:3" ht="15.75" thickTop="1" x14ac:dyDescent="0.25">
      <c r="B94" s="61" t="s">
        <v>4</v>
      </c>
      <c r="C94" s="61"/>
    </row>
    <row r="95" spans="2:3" x14ac:dyDescent="0.25">
      <c r="B95" s="57" t="s">
        <v>85</v>
      </c>
      <c r="C95" s="57"/>
    </row>
    <row r="96" spans="2:3" x14ac:dyDescent="0.25">
      <c r="B96" s="57" t="s">
        <v>92</v>
      </c>
      <c r="C96" s="57"/>
    </row>
    <row r="97" spans="2:3" x14ac:dyDescent="0.25">
      <c r="B97" s="24"/>
      <c r="C97" s="24"/>
    </row>
    <row r="98" spans="2:3" x14ac:dyDescent="0.25">
      <c r="B98" s="29"/>
      <c r="C98" s="24"/>
    </row>
    <row r="99" spans="2:3" x14ac:dyDescent="0.25">
      <c r="B99" s="29"/>
      <c r="C99" s="24"/>
    </row>
    <row r="100" spans="2:3" x14ac:dyDescent="0.25">
      <c r="B100" s="24"/>
      <c r="C100" s="24"/>
    </row>
  </sheetData>
  <mergeCells count="13">
    <mergeCell ref="B12:C12"/>
    <mergeCell ref="B3:C4"/>
    <mergeCell ref="B5:C6"/>
    <mergeCell ref="B7:C7"/>
    <mergeCell ref="B8:C8"/>
    <mergeCell ref="B11:C11"/>
    <mergeCell ref="B96:C96"/>
    <mergeCell ref="B13:C13"/>
    <mergeCell ref="B59:C59"/>
    <mergeCell ref="B60:C60"/>
    <mergeCell ref="B61:C61"/>
    <mergeCell ref="B94:C94"/>
    <mergeCell ref="B95:C95"/>
  </mergeCells>
  <pageMargins left="0.7" right="0.7" top="0.75" bottom="0.75" header="0.3" footer="0.3"/>
  <pageSetup scale="5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00"/>
  <sheetViews>
    <sheetView topLeftCell="A25" workbookViewId="0">
      <selection activeCell="C40" sqref="C40"/>
    </sheetView>
  </sheetViews>
  <sheetFormatPr baseColWidth="10" defaultColWidth="9.140625" defaultRowHeight="15" x14ac:dyDescent="0.25"/>
  <cols>
    <col min="1" max="1" width="40.140625" customWidth="1"/>
    <col min="2" max="2" width="69.42578125" customWidth="1"/>
    <col min="3" max="3" width="23.85546875" customWidth="1"/>
    <col min="221" max="221" width="52.85546875" customWidth="1"/>
    <col min="222" max="222" width="23.85546875" customWidth="1"/>
    <col min="223" max="223" width="9" customWidth="1"/>
    <col min="224" max="224" width="23.85546875" customWidth="1"/>
    <col min="225" max="225" width="9" customWidth="1"/>
    <col min="477" max="477" width="52.85546875" customWidth="1"/>
    <col min="478" max="478" width="23.85546875" customWidth="1"/>
    <col min="479" max="479" width="9" customWidth="1"/>
    <col min="480" max="480" width="23.85546875" customWidth="1"/>
    <col min="481" max="481" width="9" customWidth="1"/>
    <col min="733" max="733" width="52.85546875" customWidth="1"/>
    <col min="734" max="734" width="23.85546875" customWidth="1"/>
    <col min="735" max="735" width="9" customWidth="1"/>
    <col min="736" max="736" width="23.85546875" customWidth="1"/>
    <col min="737" max="737" width="9" customWidth="1"/>
    <col min="989" max="989" width="52.85546875" customWidth="1"/>
    <col min="990" max="990" width="23.85546875" customWidth="1"/>
    <col min="991" max="991" width="9" customWidth="1"/>
    <col min="992" max="992" width="23.85546875" customWidth="1"/>
    <col min="993" max="993" width="9" customWidth="1"/>
    <col min="1245" max="1245" width="52.85546875" customWidth="1"/>
    <col min="1246" max="1246" width="23.85546875" customWidth="1"/>
    <col min="1247" max="1247" width="9" customWidth="1"/>
    <col min="1248" max="1248" width="23.85546875" customWidth="1"/>
    <col min="1249" max="1249" width="9" customWidth="1"/>
    <col min="1501" max="1501" width="52.85546875" customWidth="1"/>
    <col min="1502" max="1502" width="23.85546875" customWidth="1"/>
    <col min="1503" max="1503" width="9" customWidth="1"/>
    <col min="1504" max="1504" width="23.85546875" customWidth="1"/>
    <col min="1505" max="1505" width="9" customWidth="1"/>
    <col min="1757" max="1757" width="52.85546875" customWidth="1"/>
    <col min="1758" max="1758" width="23.85546875" customWidth="1"/>
    <col min="1759" max="1759" width="9" customWidth="1"/>
    <col min="1760" max="1760" width="23.85546875" customWidth="1"/>
    <col min="1761" max="1761" width="9" customWidth="1"/>
    <col min="2013" max="2013" width="52.85546875" customWidth="1"/>
    <col min="2014" max="2014" width="23.85546875" customWidth="1"/>
    <col min="2015" max="2015" width="9" customWidth="1"/>
    <col min="2016" max="2016" width="23.85546875" customWidth="1"/>
    <col min="2017" max="2017" width="9" customWidth="1"/>
    <col min="2269" max="2269" width="52.85546875" customWidth="1"/>
    <col min="2270" max="2270" width="23.85546875" customWidth="1"/>
    <col min="2271" max="2271" width="9" customWidth="1"/>
    <col min="2272" max="2272" width="23.85546875" customWidth="1"/>
    <col min="2273" max="2273" width="9" customWidth="1"/>
    <col min="2525" max="2525" width="52.85546875" customWidth="1"/>
    <col min="2526" max="2526" width="23.85546875" customWidth="1"/>
    <col min="2527" max="2527" width="9" customWidth="1"/>
    <col min="2528" max="2528" width="23.85546875" customWidth="1"/>
    <col min="2529" max="2529" width="9" customWidth="1"/>
    <col min="2781" max="2781" width="52.85546875" customWidth="1"/>
    <col min="2782" max="2782" width="23.85546875" customWidth="1"/>
    <col min="2783" max="2783" width="9" customWidth="1"/>
    <col min="2784" max="2784" width="23.85546875" customWidth="1"/>
    <col min="2785" max="2785" width="9" customWidth="1"/>
    <col min="3037" max="3037" width="52.85546875" customWidth="1"/>
    <col min="3038" max="3038" width="23.85546875" customWidth="1"/>
    <col min="3039" max="3039" width="9" customWidth="1"/>
    <col min="3040" max="3040" width="23.85546875" customWidth="1"/>
    <col min="3041" max="3041" width="9" customWidth="1"/>
    <col min="3293" max="3293" width="52.85546875" customWidth="1"/>
    <col min="3294" max="3294" width="23.85546875" customWidth="1"/>
    <col min="3295" max="3295" width="9" customWidth="1"/>
    <col min="3296" max="3296" width="23.85546875" customWidth="1"/>
    <col min="3297" max="3297" width="9" customWidth="1"/>
    <col min="3549" max="3549" width="52.85546875" customWidth="1"/>
    <col min="3550" max="3550" width="23.85546875" customWidth="1"/>
    <col min="3551" max="3551" width="9" customWidth="1"/>
    <col min="3552" max="3552" width="23.85546875" customWidth="1"/>
    <col min="3553" max="3553" width="9" customWidth="1"/>
    <col min="3805" max="3805" width="52.85546875" customWidth="1"/>
    <col min="3806" max="3806" width="23.85546875" customWidth="1"/>
    <col min="3807" max="3807" width="9" customWidth="1"/>
    <col min="3808" max="3808" width="23.85546875" customWidth="1"/>
    <col min="3809" max="3809" width="9" customWidth="1"/>
    <col min="4061" max="4061" width="52.85546875" customWidth="1"/>
    <col min="4062" max="4062" width="23.85546875" customWidth="1"/>
    <col min="4063" max="4063" width="9" customWidth="1"/>
    <col min="4064" max="4064" width="23.85546875" customWidth="1"/>
    <col min="4065" max="4065" width="9" customWidth="1"/>
    <col min="4317" max="4317" width="52.85546875" customWidth="1"/>
    <col min="4318" max="4318" width="23.85546875" customWidth="1"/>
    <col min="4319" max="4319" width="9" customWidth="1"/>
    <col min="4320" max="4320" width="23.85546875" customWidth="1"/>
    <col min="4321" max="4321" width="9" customWidth="1"/>
    <col min="4573" max="4573" width="52.85546875" customWidth="1"/>
    <col min="4574" max="4574" width="23.85546875" customWidth="1"/>
    <col min="4575" max="4575" width="9" customWidth="1"/>
    <col min="4576" max="4576" width="23.85546875" customWidth="1"/>
    <col min="4577" max="4577" width="9" customWidth="1"/>
    <col min="4829" max="4829" width="52.85546875" customWidth="1"/>
    <col min="4830" max="4830" width="23.85546875" customWidth="1"/>
    <col min="4831" max="4831" width="9" customWidth="1"/>
    <col min="4832" max="4832" width="23.85546875" customWidth="1"/>
    <col min="4833" max="4833" width="9" customWidth="1"/>
    <col min="5085" max="5085" width="52.85546875" customWidth="1"/>
    <col min="5086" max="5086" width="23.85546875" customWidth="1"/>
    <col min="5087" max="5087" width="9" customWidth="1"/>
    <col min="5088" max="5088" width="23.85546875" customWidth="1"/>
    <col min="5089" max="5089" width="9" customWidth="1"/>
    <col min="5341" max="5341" width="52.85546875" customWidth="1"/>
    <col min="5342" max="5342" width="23.85546875" customWidth="1"/>
    <col min="5343" max="5343" width="9" customWidth="1"/>
    <col min="5344" max="5344" width="23.85546875" customWidth="1"/>
    <col min="5345" max="5345" width="9" customWidth="1"/>
    <col min="5597" max="5597" width="52.85546875" customWidth="1"/>
    <col min="5598" max="5598" width="23.85546875" customWidth="1"/>
    <col min="5599" max="5599" width="9" customWidth="1"/>
    <col min="5600" max="5600" width="23.85546875" customWidth="1"/>
    <col min="5601" max="5601" width="9" customWidth="1"/>
    <col min="5853" max="5853" width="52.85546875" customWidth="1"/>
    <col min="5854" max="5854" width="23.85546875" customWidth="1"/>
    <col min="5855" max="5855" width="9" customWidth="1"/>
    <col min="5856" max="5856" width="23.85546875" customWidth="1"/>
    <col min="5857" max="5857" width="9" customWidth="1"/>
    <col min="6109" max="6109" width="52.85546875" customWidth="1"/>
    <col min="6110" max="6110" width="23.85546875" customWidth="1"/>
    <col min="6111" max="6111" width="9" customWidth="1"/>
    <col min="6112" max="6112" width="23.85546875" customWidth="1"/>
    <col min="6113" max="6113" width="9" customWidth="1"/>
    <col min="6365" max="6365" width="52.85546875" customWidth="1"/>
    <col min="6366" max="6366" width="23.85546875" customWidth="1"/>
    <col min="6367" max="6367" width="9" customWidth="1"/>
    <col min="6368" max="6368" width="23.85546875" customWidth="1"/>
    <col min="6369" max="6369" width="9" customWidth="1"/>
    <col min="6621" max="6621" width="52.85546875" customWidth="1"/>
    <col min="6622" max="6622" width="23.85546875" customWidth="1"/>
    <col min="6623" max="6623" width="9" customWidth="1"/>
    <col min="6624" max="6624" width="23.85546875" customWidth="1"/>
    <col min="6625" max="6625" width="9" customWidth="1"/>
    <col min="6877" max="6877" width="52.85546875" customWidth="1"/>
    <col min="6878" max="6878" width="23.85546875" customWidth="1"/>
    <col min="6879" max="6879" width="9" customWidth="1"/>
    <col min="6880" max="6880" width="23.85546875" customWidth="1"/>
    <col min="6881" max="6881" width="9" customWidth="1"/>
    <col min="7133" max="7133" width="52.85546875" customWidth="1"/>
    <col min="7134" max="7134" width="23.85546875" customWidth="1"/>
    <col min="7135" max="7135" width="9" customWidth="1"/>
    <col min="7136" max="7136" width="23.85546875" customWidth="1"/>
    <col min="7137" max="7137" width="9" customWidth="1"/>
    <col min="7389" max="7389" width="52.85546875" customWidth="1"/>
    <col min="7390" max="7390" width="23.85546875" customWidth="1"/>
    <col min="7391" max="7391" width="9" customWidth="1"/>
    <col min="7392" max="7392" width="23.85546875" customWidth="1"/>
    <col min="7393" max="7393" width="9" customWidth="1"/>
    <col min="7645" max="7645" width="52.85546875" customWidth="1"/>
    <col min="7646" max="7646" width="23.85546875" customWidth="1"/>
    <col min="7647" max="7647" width="9" customWidth="1"/>
    <col min="7648" max="7648" width="23.85546875" customWidth="1"/>
    <col min="7649" max="7649" width="9" customWidth="1"/>
    <col min="7901" max="7901" width="52.85546875" customWidth="1"/>
    <col min="7902" max="7902" width="23.85546875" customWidth="1"/>
    <col min="7903" max="7903" width="9" customWidth="1"/>
    <col min="7904" max="7904" width="23.85546875" customWidth="1"/>
    <col min="7905" max="7905" width="9" customWidth="1"/>
    <col min="8157" max="8157" width="52.85546875" customWidth="1"/>
    <col min="8158" max="8158" width="23.85546875" customWidth="1"/>
    <col min="8159" max="8159" width="9" customWidth="1"/>
    <col min="8160" max="8160" width="23.85546875" customWidth="1"/>
    <col min="8161" max="8161" width="9" customWidth="1"/>
    <col min="8413" max="8413" width="52.85546875" customWidth="1"/>
    <col min="8414" max="8414" width="23.85546875" customWidth="1"/>
    <col min="8415" max="8415" width="9" customWidth="1"/>
    <col min="8416" max="8416" width="23.85546875" customWidth="1"/>
    <col min="8417" max="8417" width="9" customWidth="1"/>
    <col min="8669" max="8669" width="52.85546875" customWidth="1"/>
    <col min="8670" max="8670" width="23.85546875" customWidth="1"/>
    <col min="8671" max="8671" width="9" customWidth="1"/>
    <col min="8672" max="8672" width="23.85546875" customWidth="1"/>
    <col min="8673" max="8673" width="9" customWidth="1"/>
    <col min="8925" max="8925" width="52.85546875" customWidth="1"/>
    <col min="8926" max="8926" width="23.85546875" customWidth="1"/>
    <col min="8927" max="8927" width="9" customWidth="1"/>
    <col min="8928" max="8928" width="23.85546875" customWidth="1"/>
    <col min="8929" max="8929" width="9" customWidth="1"/>
    <col min="9181" max="9181" width="52.85546875" customWidth="1"/>
    <col min="9182" max="9182" width="23.85546875" customWidth="1"/>
    <col min="9183" max="9183" width="9" customWidth="1"/>
    <col min="9184" max="9184" width="23.85546875" customWidth="1"/>
    <col min="9185" max="9185" width="9" customWidth="1"/>
    <col min="9437" max="9437" width="52.85546875" customWidth="1"/>
    <col min="9438" max="9438" width="23.85546875" customWidth="1"/>
    <col min="9439" max="9439" width="9" customWidth="1"/>
    <col min="9440" max="9440" width="23.85546875" customWidth="1"/>
    <col min="9441" max="9441" width="9" customWidth="1"/>
    <col min="9693" max="9693" width="52.85546875" customWidth="1"/>
    <col min="9694" max="9694" width="23.85546875" customWidth="1"/>
    <col min="9695" max="9695" width="9" customWidth="1"/>
    <col min="9696" max="9696" width="23.85546875" customWidth="1"/>
    <col min="9697" max="9697" width="9" customWidth="1"/>
    <col min="9949" max="9949" width="52.85546875" customWidth="1"/>
    <col min="9950" max="9950" width="23.85546875" customWidth="1"/>
    <col min="9951" max="9951" width="9" customWidth="1"/>
    <col min="9952" max="9952" width="23.85546875" customWidth="1"/>
    <col min="9953" max="9953" width="9" customWidth="1"/>
    <col min="10205" max="10205" width="52.85546875" customWidth="1"/>
    <col min="10206" max="10206" width="23.85546875" customWidth="1"/>
    <col min="10207" max="10207" width="9" customWidth="1"/>
    <col min="10208" max="10208" width="23.85546875" customWidth="1"/>
    <col min="10209" max="10209" width="9" customWidth="1"/>
    <col min="10461" max="10461" width="52.85546875" customWidth="1"/>
    <col min="10462" max="10462" width="23.85546875" customWidth="1"/>
    <col min="10463" max="10463" width="9" customWidth="1"/>
    <col min="10464" max="10464" width="23.85546875" customWidth="1"/>
    <col min="10465" max="10465" width="9" customWidth="1"/>
    <col min="10717" max="10717" width="52.85546875" customWidth="1"/>
    <col min="10718" max="10718" width="23.85546875" customWidth="1"/>
    <col min="10719" max="10719" width="9" customWidth="1"/>
    <col min="10720" max="10720" width="23.85546875" customWidth="1"/>
    <col min="10721" max="10721" width="9" customWidth="1"/>
    <col min="10973" max="10973" width="52.85546875" customWidth="1"/>
    <col min="10974" max="10974" width="23.85546875" customWidth="1"/>
    <col min="10975" max="10975" width="9" customWidth="1"/>
    <col min="10976" max="10976" width="23.85546875" customWidth="1"/>
    <col min="10977" max="10977" width="9" customWidth="1"/>
    <col min="11229" max="11229" width="52.85546875" customWidth="1"/>
    <col min="11230" max="11230" width="23.85546875" customWidth="1"/>
    <col min="11231" max="11231" width="9" customWidth="1"/>
    <col min="11232" max="11232" width="23.85546875" customWidth="1"/>
    <col min="11233" max="11233" width="9" customWidth="1"/>
    <col min="11485" max="11485" width="52.85546875" customWidth="1"/>
    <col min="11486" max="11486" width="23.85546875" customWidth="1"/>
    <col min="11487" max="11487" width="9" customWidth="1"/>
    <col min="11488" max="11488" width="23.85546875" customWidth="1"/>
    <col min="11489" max="11489" width="9" customWidth="1"/>
    <col min="11741" max="11741" width="52.85546875" customWidth="1"/>
    <col min="11742" max="11742" width="23.85546875" customWidth="1"/>
    <col min="11743" max="11743" width="9" customWidth="1"/>
    <col min="11744" max="11744" width="23.85546875" customWidth="1"/>
    <col min="11745" max="11745" width="9" customWidth="1"/>
    <col min="11997" max="11997" width="52.85546875" customWidth="1"/>
    <col min="11998" max="11998" width="23.85546875" customWidth="1"/>
    <col min="11999" max="11999" width="9" customWidth="1"/>
    <col min="12000" max="12000" width="23.85546875" customWidth="1"/>
    <col min="12001" max="12001" width="9" customWidth="1"/>
    <col min="12253" max="12253" width="52.85546875" customWidth="1"/>
    <col min="12254" max="12254" width="23.85546875" customWidth="1"/>
    <col min="12255" max="12255" width="9" customWidth="1"/>
    <col min="12256" max="12256" width="23.85546875" customWidth="1"/>
    <col min="12257" max="12257" width="9" customWidth="1"/>
    <col min="12509" max="12509" width="52.85546875" customWidth="1"/>
    <col min="12510" max="12510" width="23.85546875" customWidth="1"/>
    <col min="12511" max="12511" width="9" customWidth="1"/>
    <col min="12512" max="12512" width="23.85546875" customWidth="1"/>
    <col min="12513" max="12513" width="9" customWidth="1"/>
    <col min="12765" max="12765" width="52.85546875" customWidth="1"/>
    <col min="12766" max="12766" width="23.85546875" customWidth="1"/>
    <col min="12767" max="12767" width="9" customWidth="1"/>
    <col min="12768" max="12768" width="23.85546875" customWidth="1"/>
    <col min="12769" max="12769" width="9" customWidth="1"/>
    <col min="13021" max="13021" width="52.85546875" customWidth="1"/>
    <col min="13022" max="13022" width="23.85546875" customWidth="1"/>
    <col min="13023" max="13023" width="9" customWidth="1"/>
    <col min="13024" max="13024" width="23.85546875" customWidth="1"/>
    <col min="13025" max="13025" width="9" customWidth="1"/>
    <col min="13277" max="13277" width="52.85546875" customWidth="1"/>
    <col min="13278" max="13278" width="23.85546875" customWidth="1"/>
    <col min="13279" max="13279" width="9" customWidth="1"/>
    <col min="13280" max="13280" width="23.85546875" customWidth="1"/>
    <col min="13281" max="13281" width="9" customWidth="1"/>
    <col min="13533" max="13533" width="52.85546875" customWidth="1"/>
    <col min="13534" max="13534" width="23.85546875" customWidth="1"/>
    <col min="13535" max="13535" width="9" customWidth="1"/>
    <col min="13536" max="13536" width="23.85546875" customWidth="1"/>
    <col min="13537" max="13537" width="9" customWidth="1"/>
    <col min="13789" max="13789" width="52.85546875" customWidth="1"/>
    <col min="13790" max="13790" width="23.85546875" customWidth="1"/>
    <col min="13791" max="13791" width="9" customWidth="1"/>
    <col min="13792" max="13792" width="23.85546875" customWidth="1"/>
    <col min="13793" max="13793" width="9" customWidth="1"/>
    <col min="14045" max="14045" width="52.85546875" customWidth="1"/>
    <col min="14046" max="14046" width="23.85546875" customWidth="1"/>
    <col min="14047" max="14047" width="9" customWidth="1"/>
    <col min="14048" max="14048" width="23.85546875" customWidth="1"/>
    <col min="14049" max="14049" width="9" customWidth="1"/>
    <col min="14301" max="14301" width="52.85546875" customWidth="1"/>
    <col min="14302" max="14302" width="23.85546875" customWidth="1"/>
    <col min="14303" max="14303" width="9" customWidth="1"/>
    <col min="14304" max="14304" width="23.85546875" customWidth="1"/>
    <col min="14305" max="14305" width="9" customWidth="1"/>
    <col min="14557" max="14557" width="52.85546875" customWidth="1"/>
    <col min="14558" max="14558" width="23.85546875" customWidth="1"/>
    <col min="14559" max="14559" width="9" customWidth="1"/>
    <col min="14560" max="14560" width="23.85546875" customWidth="1"/>
    <col min="14561" max="14561" width="9" customWidth="1"/>
    <col min="14813" max="14813" width="52.85546875" customWidth="1"/>
    <col min="14814" max="14814" width="23.85546875" customWidth="1"/>
    <col min="14815" max="14815" width="9" customWidth="1"/>
    <col min="14816" max="14816" width="23.85546875" customWidth="1"/>
    <col min="14817" max="14817" width="9" customWidth="1"/>
    <col min="15069" max="15069" width="52.85546875" customWidth="1"/>
    <col min="15070" max="15070" width="23.85546875" customWidth="1"/>
    <col min="15071" max="15071" width="9" customWidth="1"/>
    <col min="15072" max="15072" width="23.85546875" customWidth="1"/>
    <col min="15073" max="15073" width="9" customWidth="1"/>
    <col min="15325" max="15325" width="52.85546875" customWidth="1"/>
    <col min="15326" max="15326" width="23.85546875" customWidth="1"/>
    <col min="15327" max="15327" width="9" customWidth="1"/>
    <col min="15328" max="15328" width="23.85546875" customWidth="1"/>
    <col min="15329" max="15329" width="9" customWidth="1"/>
    <col min="15581" max="15581" width="52.85546875" customWidth="1"/>
    <col min="15582" max="15582" width="23.85546875" customWidth="1"/>
    <col min="15583" max="15583" width="9" customWidth="1"/>
    <col min="15584" max="15584" width="23.85546875" customWidth="1"/>
    <col min="15585" max="15585" width="9" customWidth="1"/>
    <col min="15837" max="15837" width="52.85546875" customWidth="1"/>
    <col min="15838" max="15838" width="23.85546875" customWidth="1"/>
    <col min="15839" max="15839" width="9" customWidth="1"/>
    <col min="15840" max="15840" width="23.85546875" customWidth="1"/>
    <col min="15841" max="15841" width="9" customWidth="1"/>
    <col min="16093" max="16093" width="52.85546875" customWidth="1"/>
    <col min="16094" max="16094" width="23.85546875" customWidth="1"/>
    <col min="16095" max="16095" width="9" customWidth="1"/>
    <col min="16096" max="16096" width="23.85546875" customWidth="1"/>
    <col min="16097" max="16097" width="9" customWidth="1"/>
  </cols>
  <sheetData>
    <row r="2" spans="2:3" s="25" customFormat="1" x14ac:dyDescent="0.25">
      <c r="B2"/>
      <c r="C2"/>
    </row>
    <row r="3" spans="2:3" s="25" customFormat="1" ht="12.75" x14ac:dyDescent="0.2">
      <c r="B3" s="51" t="s">
        <v>0</v>
      </c>
      <c r="C3" s="51"/>
    </row>
    <row r="4" spans="2:3" s="25" customFormat="1" ht="12.75" x14ac:dyDescent="0.2">
      <c r="B4" s="51"/>
      <c r="C4" s="51"/>
    </row>
    <row r="5" spans="2:3" s="25" customFormat="1" ht="12.75" x14ac:dyDescent="0.2">
      <c r="B5" s="52" t="s">
        <v>1</v>
      </c>
      <c r="C5" s="52"/>
    </row>
    <row r="6" spans="2:3" s="25" customFormat="1" ht="12.75" x14ac:dyDescent="0.2">
      <c r="B6" s="53"/>
      <c r="C6" s="53"/>
    </row>
    <row r="7" spans="2:3" s="25" customFormat="1" ht="12.75" x14ac:dyDescent="0.2">
      <c r="B7" s="54" t="s">
        <v>2</v>
      </c>
      <c r="C7" s="54"/>
    </row>
    <row r="8" spans="2:3" s="25" customFormat="1" x14ac:dyDescent="0.25">
      <c r="B8" s="55" t="s">
        <v>58</v>
      </c>
      <c r="C8" s="55"/>
    </row>
    <row r="9" spans="2:3" x14ac:dyDescent="0.25">
      <c r="B9" s="2"/>
      <c r="C9" s="2"/>
    </row>
    <row r="10" spans="2:3" x14ac:dyDescent="0.25">
      <c r="B10" s="3" t="s">
        <v>3</v>
      </c>
      <c r="C10" s="35"/>
    </row>
    <row r="11" spans="2:3" x14ac:dyDescent="0.25">
      <c r="B11" s="56" t="s">
        <v>4</v>
      </c>
      <c r="C11" s="56"/>
    </row>
    <row r="12" spans="2:3" x14ac:dyDescent="0.25">
      <c r="B12" s="50" t="s">
        <v>5</v>
      </c>
      <c r="C12" s="50"/>
    </row>
    <row r="13" spans="2:3" x14ac:dyDescent="0.25">
      <c r="B13" s="58" t="s">
        <v>6</v>
      </c>
      <c r="C13" s="58"/>
    </row>
    <row r="14" spans="2:3" x14ac:dyDescent="0.25">
      <c r="B14" s="4" t="s">
        <v>48</v>
      </c>
      <c r="C14" s="5">
        <f>SUM(C15)</f>
        <v>4111.3900000000003</v>
      </c>
    </row>
    <row r="15" spans="2:3" x14ac:dyDescent="0.25">
      <c r="B15" s="6" t="s">
        <v>50</v>
      </c>
      <c r="C15" s="17">
        <v>4111.3900000000003</v>
      </c>
    </row>
    <row r="16" spans="2:3" x14ac:dyDescent="0.25">
      <c r="B16" s="4" t="s">
        <v>7</v>
      </c>
      <c r="C16" s="5">
        <f>SUM(C17:C46)</f>
        <v>226556.33000000002</v>
      </c>
    </row>
    <row r="17" spans="2:3" s="1" customFormat="1" ht="12.75" x14ac:dyDescent="0.2">
      <c r="B17" s="40" t="s">
        <v>59</v>
      </c>
      <c r="C17" s="17">
        <v>50492.7</v>
      </c>
    </row>
    <row r="18" spans="2:3" s="1" customFormat="1" ht="12.75" x14ac:dyDescent="0.2">
      <c r="B18" s="40" t="s">
        <v>60</v>
      </c>
      <c r="C18" s="17">
        <v>34755.980000000003</v>
      </c>
    </row>
    <row r="19" spans="2:3" s="1" customFormat="1" ht="12.75" x14ac:dyDescent="0.2">
      <c r="B19" s="40" t="s">
        <v>61</v>
      </c>
      <c r="C19" s="17">
        <v>17145.560000000001</v>
      </c>
    </row>
    <row r="20" spans="2:3" s="1" customFormat="1" ht="12.75" x14ac:dyDescent="0.2">
      <c r="B20" s="40" t="s">
        <v>62</v>
      </c>
      <c r="C20" s="17">
        <v>8549.94</v>
      </c>
    </row>
    <row r="21" spans="2:3" s="1" customFormat="1" ht="12.75" x14ac:dyDescent="0.2">
      <c r="B21" s="40" t="s">
        <v>63</v>
      </c>
      <c r="C21" s="17">
        <v>7633.89</v>
      </c>
    </row>
    <row r="22" spans="2:3" s="1" customFormat="1" ht="12.75" x14ac:dyDescent="0.2">
      <c r="B22" s="40" t="s">
        <v>64</v>
      </c>
      <c r="C22" s="17">
        <v>3788.12</v>
      </c>
    </row>
    <row r="23" spans="2:3" s="1" customFormat="1" ht="12.75" x14ac:dyDescent="0.2">
      <c r="B23" s="40" t="s">
        <v>65</v>
      </c>
      <c r="C23" s="17">
        <v>6824.8</v>
      </c>
    </row>
    <row r="24" spans="2:3" s="1" customFormat="1" ht="12.75" x14ac:dyDescent="0.2">
      <c r="B24" s="40" t="s">
        <v>66</v>
      </c>
      <c r="C24" s="17">
        <v>8077.6</v>
      </c>
    </row>
    <row r="25" spans="2:3" s="1" customFormat="1" ht="12.75" x14ac:dyDescent="0.2">
      <c r="B25" s="40" t="s">
        <v>67</v>
      </c>
      <c r="C25" s="17">
        <v>23747.9</v>
      </c>
    </row>
    <row r="26" spans="2:3" s="1" customFormat="1" ht="12.75" x14ac:dyDescent="0.2">
      <c r="B26" s="40" t="s">
        <v>87</v>
      </c>
      <c r="C26" s="17">
        <v>1889.26</v>
      </c>
    </row>
    <row r="27" spans="2:3" s="1" customFormat="1" ht="12.75" x14ac:dyDescent="0.2">
      <c r="B27" s="40" t="s">
        <v>90</v>
      </c>
      <c r="C27" s="17">
        <v>0</v>
      </c>
    </row>
    <row r="28" spans="2:3" s="1" customFormat="1" ht="12.75" x14ac:dyDescent="0.2">
      <c r="B28" s="40" t="s">
        <v>68</v>
      </c>
      <c r="C28" s="17">
        <v>9920.44</v>
      </c>
    </row>
    <row r="29" spans="2:3" s="1" customFormat="1" ht="12.75" x14ac:dyDescent="0.2">
      <c r="B29" s="40" t="s">
        <v>69</v>
      </c>
      <c r="C29" s="17">
        <v>9097.89</v>
      </c>
    </row>
    <row r="30" spans="2:3" s="1" customFormat="1" ht="12.75" x14ac:dyDescent="0.2">
      <c r="B30" s="40" t="s">
        <v>70</v>
      </c>
      <c r="C30" s="17">
        <v>3804.87</v>
      </c>
    </row>
    <row r="31" spans="2:3" s="1" customFormat="1" ht="12.75" x14ac:dyDescent="0.2">
      <c r="B31" s="40" t="s">
        <v>71</v>
      </c>
      <c r="C31" s="17">
        <v>8600.2099999999991</v>
      </c>
    </row>
    <row r="32" spans="2:3" s="1" customFormat="1" ht="12.75" x14ac:dyDescent="0.2">
      <c r="B32" s="40" t="s">
        <v>72</v>
      </c>
      <c r="C32" s="17">
        <v>1792.03</v>
      </c>
    </row>
    <row r="33" spans="2:3" s="1" customFormat="1" ht="12.75" x14ac:dyDescent="0.2">
      <c r="B33" s="40" t="s">
        <v>73</v>
      </c>
      <c r="C33" s="17">
        <v>1698.36</v>
      </c>
    </row>
    <row r="34" spans="2:3" s="1" customFormat="1" ht="12.75" x14ac:dyDescent="0.2">
      <c r="B34" s="40" t="s">
        <v>74</v>
      </c>
      <c r="C34" s="17">
        <v>685.09</v>
      </c>
    </row>
    <row r="35" spans="2:3" s="1" customFormat="1" ht="12.75" x14ac:dyDescent="0.2">
      <c r="B35" s="40" t="s">
        <v>75</v>
      </c>
      <c r="C35" s="17">
        <v>1545.91</v>
      </c>
    </row>
    <row r="36" spans="2:3" s="1" customFormat="1" ht="12.75" x14ac:dyDescent="0.2">
      <c r="B36" s="42" t="s">
        <v>86</v>
      </c>
      <c r="C36" s="17"/>
    </row>
    <row r="37" spans="2:3" s="1" customFormat="1" ht="12.75" x14ac:dyDescent="0.2">
      <c r="B37" s="40" t="s">
        <v>91</v>
      </c>
      <c r="C37" s="17"/>
    </row>
    <row r="38" spans="2:3" s="1" customFormat="1" ht="12.75" x14ac:dyDescent="0.2">
      <c r="B38" s="40" t="s">
        <v>76</v>
      </c>
      <c r="C38" s="17">
        <v>55</v>
      </c>
    </row>
    <row r="39" spans="2:3" s="1" customFormat="1" ht="12.75" x14ac:dyDescent="0.2">
      <c r="B39" s="40" t="s">
        <v>77</v>
      </c>
      <c r="C39" s="17">
        <v>259.04000000000002</v>
      </c>
    </row>
    <row r="40" spans="2:3" s="1" customFormat="1" ht="12.75" x14ac:dyDescent="0.2">
      <c r="B40" s="42" t="s">
        <v>78</v>
      </c>
      <c r="C40" s="17"/>
    </row>
    <row r="41" spans="2:3" s="1" customFormat="1" ht="12.75" x14ac:dyDescent="0.2">
      <c r="B41" s="40" t="s">
        <v>79</v>
      </c>
      <c r="C41" s="17">
        <v>11374.48</v>
      </c>
    </row>
    <row r="42" spans="2:3" s="1" customFormat="1" ht="12.75" x14ac:dyDescent="0.2">
      <c r="B42" s="40" t="s">
        <v>80</v>
      </c>
      <c r="C42" s="17">
        <v>88.5</v>
      </c>
    </row>
    <row r="43" spans="2:3" s="1" customFormat="1" ht="12.75" x14ac:dyDescent="0.2">
      <c r="B43" s="40" t="s">
        <v>81</v>
      </c>
      <c r="C43" s="17">
        <v>1448.99</v>
      </c>
    </row>
    <row r="44" spans="2:3" s="1" customFormat="1" ht="12.75" x14ac:dyDescent="0.2">
      <c r="B44" s="40" t="s">
        <v>82</v>
      </c>
      <c r="C44" s="17"/>
    </row>
    <row r="45" spans="2:3" s="1" customFormat="1" ht="12.75" x14ac:dyDescent="0.2">
      <c r="B45" s="40" t="s">
        <v>83</v>
      </c>
      <c r="C45" s="17">
        <v>8845.7000000000007</v>
      </c>
    </row>
    <row r="46" spans="2:3" s="1" customFormat="1" ht="12.75" x14ac:dyDescent="0.2">
      <c r="B46" s="40" t="s">
        <v>84</v>
      </c>
      <c r="C46" s="17">
        <v>4434.07</v>
      </c>
    </row>
    <row r="47" spans="2:3" x14ac:dyDescent="0.25">
      <c r="B47" s="4" t="s">
        <v>8</v>
      </c>
      <c r="C47" s="5">
        <f>SUM(C48:C49)</f>
        <v>6251.07</v>
      </c>
    </row>
    <row r="48" spans="2:3" s="1" customFormat="1" ht="12.75" x14ac:dyDescent="0.2">
      <c r="B48" s="6" t="s">
        <v>9</v>
      </c>
      <c r="C48" s="17">
        <v>5097.91</v>
      </c>
    </row>
    <row r="49" spans="2:3" s="1" customFormat="1" ht="12.75" x14ac:dyDescent="0.2">
      <c r="B49" s="6" t="s">
        <v>39</v>
      </c>
      <c r="C49" s="17">
        <v>1153.1600000000001</v>
      </c>
    </row>
    <row r="50" spans="2:3" s="1" customFormat="1" ht="12.75" x14ac:dyDescent="0.2">
      <c r="B50" s="30" t="s">
        <v>47</v>
      </c>
      <c r="C50" s="27">
        <f>SUM(C51)</f>
        <v>0</v>
      </c>
    </row>
    <row r="51" spans="2:3" s="1" customFormat="1" ht="12.75" x14ac:dyDescent="0.2">
      <c r="B51" s="6" t="s">
        <v>49</v>
      </c>
      <c r="C51" s="7">
        <v>0</v>
      </c>
    </row>
    <row r="52" spans="2:3" x14ac:dyDescent="0.25">
      <c r="B52" s="8" t="s">
        <v>10</v>
      </c>
      <c r="C52" s="26">
        <f>C14+C16+C47+C50</f>
        <v>236918.79000000004</v>
      </c>
    </row>
    <row r="53" spans="2:3" x14ac:dyDescent="0.25">
      <c r="B53" s="8" t="s">
        <v>40</v>
      </c>
      <c r="C53" s="26">
        <v>0</v>
      </c>
    </row>
    <row r="54" spans="2:3" x14ac:dyDescent="0.25">
      <c r="B54" s="8" t="s">
        <v>51</v>
      </c>
      <c r="C54" s="26">
        <v>0</v>
      </c>
    </row>
    <row r="55" spans="2:3" x14ac:dyDescent="0.25">
      <c r="B55" s="10" t="s">
        <v>11</v>
      </c>
      <c r="C55" s="9">
        <v>1425.03</v>
      </c>
    </row>
    <row r="56" spans="2:3" x14ac:dyDescent="0.25">
      <c r="B56" s="11" t="s">
        <v>12</v>
      </c>
      <c r="C56" s="9">
        <f>C52+C54+C55</f>
        <v>238343.82000000004</v>
      </c>
    </row>
    <row r="57" spans="2:3" x14ac:dyDescent="0.25">
      <c r="B57" s="12" t="s">
        <v>4</v>
      </c>
      <c r="C57" s="13"/>
    </row>
    <row r="58" spans="2:3" x14ac:dyDescent="0.25">
      <c r="B58" s="3" t="s">
        <v>13</v>
      </c>
      <c r="C58" s="35"/>
    </row>
    <row r="59" spans="2:3" x14ac:dyDescent="0.25">
      <c r="B59" s="56" t="s">
        <v>4</v>
      </c>
      <c r="C59" s="56"/>
    </row>
    <row r="60" spans="2:3" x14ac:dyDescent="0.25">
      <c r="B60" s="59" t="s">
        <v>14</v>
      </c>
      <c r="C60" s="59"/>
    </row>
    <row r="61" spans="2:3" x14ac:dyDescent="0.25">
      <c r="B61" s="60" t="s">
        <v>15</v>
      </c>
      <c r="C61" s="60"/>
    </row>
    <row r="62" spans="2:3" x14ac:dyDescent="0.25">
      <c r="B62" s="4" t="s">
        <v>16</v>
      </c>
      <c r="C62" s="5">
        <v>188403.1</v>
      </c>
    </row>
    <row r="63" spans="2:3" x14ac:dyDescent="0.25">
      <c r="B63" s="4" t="s">
        <v>17</v>
      </c>
      <c r="C63" s="5">
        <v>2494</v>
      </c>
    </row>
    <row r="64" spans="2:3" x14ac:dyDescent="0.25">
      <c r="B64" s="4" t="s">
        <v>18</v>
      </c>
      <c r="C64" s="15">
        <v>14677.92</v>
      </c>
    </row>
    <row r="65" spans="2:3" x14ac:dyDescent="0.25">
      <c r="B65" s="4" t="s">
        <v>31</v>
      </c>
      <c r="C65" s="5">
        <v>2393.9699999999998</v>
      </c>
    </row>
    <row r="66" spans="2:3" x14ac:dyDescent="0.25">
      <c r="B66" s="14" t="s">
        <v>32</v>
      </c>
      <c r="C66" s="15">
        <v>15657.23</v>
      </c>
    </row>
    <row r="67" spans="2:3" x14ac:dyDescent="0.25">
      <c r="B67" s="14" t="s">
        <v>36</v>
      </c>
      <c r="C67" s="15">
        <v>4241.3</v>
      </c>
    </row>
    <row r="68" spans="2:3" x14ac:dyDescent="0.25">
      <c r="B68" s="14" t="s">
        <v>38</v>
      </c>
      <c r="C68" s="15">
        <v>0</v>
      </c>
    </row>
    <row r="69" spans="2:3" x14ac:dyDescent="0.25">
      <c r="B69" s="14" t="s">
        <v>19</v>
      </c>
      <c r="C69" s="15">
        <v>42381.45</v>
      </c>
    </row>
    <row r="70" spans="2:3" x14ac:dyDescent="0.25">
      <c r="B70" s="14" t="s">
        <v>20</v>
      </c>
      <c r="C70" s="15">
        <v>24500</v>
      </c>
    </row>
    <row r="71" spans="2:3" x14ac:dyDescent="0.25">
      <c r="B71" s="4" t="s">
        <v>42</v>
      </c>
      <c r="C71" s="5">
        <v>26973.439999999999</v>
      </c>
    </row>
    <row r="72" spans="2:3" x14ac:dyDescent="0.25">
      <c r="B72" s="4" t="s">
        <v>37</v>
      </c>
      <c r="C72" s="5">
        <v>2085.63</v>
      </c>
    </row>
    <row r="73" spans="2:3" x14ac:dyDescent="0.25">
      <c r="B73" s="4" t="s">
        <v>45</v>
      </c>
      <c r="C73" s="5">
        <v>1346.38</v>
      </c>
    </row>
    <row r="74" spans="2:3" x14ac:dyDescent="0.25">
      <c r="B74" s="14" t="s">
        <v>21</v>
      </c>
      <c r="C74" s="15">
        <f>C75+C76+C77+C78</f>
        <v>247391.84</v>
      </c>
    </row>
    <row r="75" spans="2:3" s="1" customFormat="1" ht="12.75" x14ac:dyDescent="0.2">
      <c r="B75" s="16" t="s">
        <v>22</v>
      </c>
      <c r="C75" s="17">
        <v>245658.18</v>
      </c>
    </row>
    <row r="76" spans="2:3" s="1" customFormat="1" ht="12.75" x14ac:dyDescent="0.2">
      <c r="B76" s="16" t="s">
        <v>23</v>
      </c>
      <c r="C76" s="17">
        <v>1388.84</v>
      </c>
    </row>
    <row r="77" spans="2:3" s="1" customFormat="1" ht="12.75" x14ac:dyDescent="0.2">
      <c r="B77" s="16" t="s">
        <v>43</v>
      </c>
      <c r="C77" s="33">
        <v>344.82</v>
      </c>
    </row>
    <row r="78" spans="2:3" s="1" customFormat="1" ht="12.75" x14ac:dyDescent="0.2">
      <c r="B78" s="16" t="s">
        <v>53</v>
      </c>
      <c r="C78" s="17">
        <v>0</v>
      </c>
    </row>
    <row r="79" spans="2:3" x14ac:dyDescent="0.25">
      <c r="B79" s="18" t="s">
        <v>24</v>
      </c>
      <c r="C79" s="15">
        <f>SUM(C80+C81)</f>
        <v>0</v>
      </c>
    </row>
    <row r="80" spans="2:3" x14ac:dyDescent="0.25">
      <c r="B80" s="16" t="s">
        <v>41</v>
      </c>
      <c r="C80" s="17">
        <v>0</v>
      </c>
    </row>
    <row r="81" spans="2:3" x14ac:dyDescent="0.25">
      <c r="B81" s="16" t="s">
        <v>44</v>
      </c>
      <c r="C81" s="17">
        <v>0</v>
      </c>
    </row>
    <row r="82" spans="2:3" x14ac:dyDescent="0.25">
      <c r="B82" s="18" t="s">
        <v>46</v>
      </c>
      <c r="C82" s="28">
        <v>0</v>
      </c>
    </row>
    <row r="83" spans="2:3" x14ac:dyDescent="0.25">
      <c r="B83" s="18" t="s">
        <v>25</v>
      </c>
      <c r="C83" s="19">
        <v>92.88</v>
      </c>
    </row>
    <row r="84" spans="2:3" x14ac:dyDescent="0.25">
      <c r="B84" s="18" t="s">
        <v>26</v>
      </c>
      <c r="C84" s="19">
        <v>111280</v>
      </c>
    </row>
    <row r="85" spans="2:3" x14ac:dyDescent="0.25">
      <c r="B85" s="4" t="s">
        <v>27</v>
      </c>
      <c r="C85" s="5">
        <v>2084.6799999999998</v>
      </c>
    </row>
    <row r="86" spans="2:3" x14ac:dyDescent="0.25">
      <c r="B86" s="4" t="s">
        <v>35</v>
      </c>
      <c r="C86" s="5">
        <v>3361.28</v>
      </c>
    </row>
    <row r="87" spans="2:3" x14ac:dyDescent="0.25">
      <c r="B87" s="4" t="s">
        <v>88</v>
      </c>
      <c r="C87" s="5">
        <v>0.66</v>
      </c>
    </row>
    <row r="88" spans="2:3" x14ac:dyDescent="0.25">
      <c r="B88" s="8" t="s">
        <v>28</v>
      </c>
      <c r="C88" s="9">
        <f>SUM(C62+C63+C64+C65+C66+C67+C69+C70+C71+C72+C73+C74+C79+C82+C83+C84+C85+C86+C87)</f>
        <v>689365.76000000013</v>
      </c>
    </row>
    <row r="89" spans="2:3" x14ac:dyDescent="0.25">
      <c r="B89" s="8" t="s">
        <v>34</v>
      </c>
      <c r="C89" s="9">
        <v>3219.04</v>
      </c>
    </row>
    <row r="90" spans="2:3" x14ac:dyDescent="0.25">
      <c r="B90" s="8" t="s">
        <v>33</v>
      </c>
      <c r="C90" s="9">
        <v>134.88</v>
      </c>
    </row>
    <row r="91" spans="2:3" x14ac:dyDescent="0.25">
      <c r="B91" s="20" t="s">
        <v>29</v>
      </c>
      <c r="C91" s="9">
        <f>C88+C89+C90</f>
        <v>692719.68000000017</v>
      </c>
    </row>
    <row r="92" spans="2:3" x14ac:dyDescent="0.25">
      <c r="B92" s="21"/>
      <c r="C92" s="5"/>
    </row>
    <row r="93" spans="2:3" s="23" customFormat="1" ht="15.75" thickBot="1" x14ac:dyDescent="0.3">
      <c r="B93" s="22" t="s">
        <v>30</v>
      </c>
      <c r="C93" s="31">
        <f>C56-C91</f>
        <v>-454375.8600000001</v>
      </c>
    </row>
    <row r="94" spans="2:3" ht="15.75" thickTop="1" x14ac:dyDescent="0.25">
      <c r="B94" s="61" t="s">
        <v>4</v>
      </c>
      <c r="C94" s="61"/>
    </row>
    <row r="95" spans="2:3" x14ac:dyDescent="0.25">
      <c r="B95" s="57" t="s">
        <v>85</v>
      </c>
      <c r="C95" s="57"/>
    </row>
    <row r="96" spans="2:3" x14ac:dyDescent="0.25">
      <c r="B96" s="57" t="s">
        <v>93</v>
      </c>
      <c r="C96" s="57"/>
    </row>
    <row r="97" spans="2:3" x14ac:dyDescent="0.25">
      <c r="B97" s="24"/>
      <c r="C97" s="24"/>
    </row>
    <row r="98" spans="2:3" x14ac:dyDescent="0.25">
      <c r="B98" s="29"/>
      <c r="C98" s="24"/>
    </row>
    <row r="99" spans="2:3" x14ac:dyDescent="0.25">
      <c r="B99" s="29"/>
      <c r="C99" s="24"/>
    </row>
    <row r="100" spans="2:3" x14ac:dyDescent="0.25">
      <c r="B100" s="24"/>
      <c r="C100" s="24"/>
    </row>
  </sheetData>
  <mergeCells count="13">
    <mergeCell ref="B12:C12"/>
    <mergeCell ref="B3:C4"/>
    <mergeCell ref="B5:C6"/>
    <mergeCell ref="B7:C7"/>
    <mergeCell ref="B8:C8"/>
    <mergeCell ref="B11:C11"/>
    <mergeCell ref="B96:C96"/>
    <mergeCell ref="B13:C13"/>
    <mergeCell ref="B59:C59"/>
    <mergeCell ref="B60:C60"/>
    <mergeCell ref="B61:C61"/>
    <mergeCell ref="B94:C94"/>
    <mergeCell ref="B95:C95"/>
  </mergeCells>
  <pageMargins left="0.7" right="0.7" top="0.75" bottom="0.75" header="0.3" footer="0.3"/>
  <pageSetup scale="52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01"/>
  <sheetViews>
    <sheetView workbookViewId="0">
      <selection activeCell="E16" sqref="E16"/>
    </sheetView>
  </sheetViews>
  <sheetFormatPr baseColWidth="10" defaultColWidth="9.140625" defaultRowHeight="15" x14ac:dyDescent="0.25"/>
  <cols>
    <col min="1" max="1" width="22" customWidth="1"/>
    <col min="2" max="2" width="66.85546875" customWidth="1"/>
    <col min="3" max="3" width="23.85546875" customWidth="1"/>
    <col min="4" max="4" width="12.140625" customWidth="1"/>
    <col min="221" max="221" width="52.85546875" customWidth="1"/>
    <col min="222" max="222" width="23.85546875" customWidth="1"/>
    <col min="223" max="223" width="9" customWidth="1"/>
    <col min="224" max="224" width="23.85546875" customWidth="1"/>
    <col min="225" max="225" width="9" customWidth="1"/>
    <col min="477" max="477" width="52.85546875" customWidth="1"/>
    <col min="478" max="478" width="23.85546875" customWidth="1"/>
    <col min="479" max="479" width="9" customWidth="1"/>
    <col min="480" max="480" width="23.85546875" customWidth="1"/>
    <col min="481" max="481" width="9" customWidth="1"/>
    <col min="733" max="733" width="52.85546875" customWidth="1"/>
    <col min="734" max="734" width="23.85546875" customWidth="1"/>
    <col min="735" max="735" width="9" customWidth="1"/>
    <col min="736" max="736" width="23.85546875" customWidth="1"/>
    <col min="737" max="737" width="9" customWidth="1"/>
    <col min="989" max="989" width="52.85546875" customWidth="1"/>
    <col min="990" max="990" width="23.85546875" customWidth="1"/>
    <col min="991" max="991" width="9" customWidth="1"/>
    <col min="992" max="992" width="23.85546875" customWidth="1"/>
    <col min="993" max="993" width="9" customWidth="1"/>
    <col min="1245" max="1245" width="52.85546875" customWidth="1"/>
    <col min="1246" max="1246" width="23.85546875" customWidth="1"/>
    <col min="1247" max="1247" width="9" customWidth="1"/>
    <col min="1248" max="1248" width="23.85546875" customWidth="1"/>
    <col min="1249" max="1249" width="9" customWidth="1"/>
    <col min="1501" max="1501" width="52.85546875" customWidth="1"/>
    <col min="1502" max="1502" width="23.85546875" customWidth="1"/>
    <col min="1503" max="1503" width="9" customWidth="1"/>
    <col min="1504" max="1504" width="23.85546875" customWidth="1"/>
    <col min="1505" max="1505" width="9" customWidth="1"/>
    <col min="1757" max="1757" width="52.85546875" customWidth="1"/>
    <col min="1758" max="1758" width="23.85546875" customWidth="1"/>
    <col min="1759" max="1759" width="9" customWidth="1"/>
    <col min="1760" max="1760" width="23.85546875" customWidth="1"/>
    <col min="1761" max="1761" width="9" customWidth="1"/>
    <col min="2013" max="2013" width="52.85546875" customWidth="1"/>
    <col min="2014" max="2014" width="23.85546875" customWidth="1"/>
    <col min="2015" max="2015" width="9" customWidth="1"/>
    <col min="2016" max="2016" width="23.85546875" customWidth="1"/>
    <col min="2017" max="2017" width="9" customWidth="1"/>
    <col min="2269" max="2269" width="52.85546875" customWidth="1"/>
    <col min="2270" max="2270" width="23.85546875" customWidth="1"/>
    <col min="2271" max="2271" width="9" customWidth="1"/>
    <col min="2272" max="2272" width="23.85546875" customWidth="1"/>
    <col min="2273" max="2273" width="9" customWidth="1"/>
    <col min="2525" max="2525" width="52.85546875" customWidth="1"/>
    <col min="2526" max="2526" width="23.85546875" customWidth="1"/>
    <col min="2527" max="2527" width="9" customWidth="1"/>
    <col min="2528" max="2528" width="23.85546875" customWidth="1"/>
    <col min="2529" max="2529" width="9" customWidth="1"/>
    <col min="2781" max="2781" width="52.85546875" customWidth="1"/>
    <col min="2782" max="2782" width="23.85546875" customWidth="1"/>
    <col min="2783" max="2783" width="9" customWidth="1"/>
    <col min="2784" max="2784" width="23.85546875" customWidth="1"/>
    <col min="2785" max="2785" width="9" customWidth="1"/>
    <col min="3037" max="3037" width="52.85546875" customWidth="1"/>
    <col min="3038" max="3038" width="23.85546875" customWidth="1"/>
    <col min="3039" max="3039" width="9" customWidth="1"/>
    <col min="3040" max="3040" width="23.85546875" customWidth="1"/>
    <col min="3041" max="3041" width="9" customWidth="1"/>
    <col min="3293" max="3293" width="52.85546875" customWidth="1"/>
    <col min="3294" max="3294" width="23.85546875" customWidth="1"/>
    <col min="3295" max="3295" width="9" customWidth="1"/>
    <col min="3296" max="3296" width="23.85546875" customWidth="1"/>
    <col min="3297" max="3297" width="9" customWidth="1"/>
    <col min="3549" max="3549" width="52.85546875" customWidth="1"/>
    <col min="3550" max="3550" width="23.85546875" customWidth="1"/>
    <col min="3551" max="3551" width="9" customWidth="1"/>
    <col min="3552" max="3552" width="23.85546875" customWidth="1"/>
    <col min="3553" max="3553" width="9" customWidth="1"/>
    <col min="3805" max="3805" width="52.85546875" customWidth="1"/>
    <col min="3806" max="3806" width="23.85546875" customWidth="1"/>
    <col min="3807" max="3807" width="9" customWidth="1"/>
    <col min="3808" max="3808" width="23.85546875" customWidth="1"/>
    <col min="3809" max="3809" width="9" customWidth="1"/>
    <col min="4061" max="4061" width="52.85546875" customWidth="1"/>
    <col min="4062" max="4062" width="23.85546875" customWidth="1"/>
    <col min="4063" max="4063" width="9" customWidth="1"/>
    <col min="4064" max="4064" width="23.85546875" customWidth="1"/>
    <col min="4065" max="4065" width="9" customWidth="1"/>
    <col min="4317" max="4317" width="52.85546875" customWidth="1"/>
    <col min="4318" max="4318" width="23.85546875" customWidth="1"/>
    <col min="4319" max="4319" width="9" customWidth="1"/>
    <col min="4320" max="4320" width="23.85546875" customWidth="1"/>
    <col min="4321" max="4321" width="9" customWidth="1"/>
    <col min="4573" max="4573" width="52.85546875" customWidth="1"/>
    <col min="4574" max="4574" width="23.85546875" customWidth="1"/>
    <col min="4575" max="4575" width="9" customWidth="1"/>
    <col min="4576" max="4576" width="23.85546875" customWidth="1"/>
    <col min="4577" max="4577" width="9" customWidth="1"/>
    <col min="4829" max="4829" width="52.85546875" customWidth="1"/>
    <col min="4830" max="4830" width="23.85546875" customWidth="1"/>
    <col min="4831" max="4831" width="9" customWidth="1"/>
    <col min="4832" max="4832" width="23.85546875" customWidth="1"/>
    <col min="4833" max="4833" width="9" customWidth="1"/>
    <col min="5085" max="5085" width="52.85546875" customWidth="1"/>
    <col min="5086" max="5086" width="23.85546875" customWidth="1"/>
    <col min="5087" max="5087" width="9" customWidth="1"/>
    <col min="5088" max="5088" width="23.85546875" customWidth="1"/>
    <col min="5089" max="5089" width="9" customWidth="1"/>
    <col min="5341" max="5341" width="52.85546875" customWidth="1"/>
    <col min="5342" max="5342" width="23.85546875" customWidth="1"/>
    <col min="5343" max="5343" width="9" customWidth="1"/>
    <col min="5344" max="5344" width="23.85546875" customWidth="1"/>
    <col min="5345" max="5345" width="9" customWidth="1"/>
    <col min="5597" max="5597" width="52.85546875" customWidth="1"/>
    <col min="5598" max="5598" width="23.85546875" customWidth="1"/>
    <col min="5599" max="5599" width="9" customWidth="1"/>
    <col min="5600" max="5600" width="23.85546875" customWidth="1"/>
    <col min="5601" max="5601" width="9" customWidth="1"/>
    <col min="5853" max="5853" width="52.85546875" customWidth="1"/>
    <col min="5854" max="5854" width="23.85546875" customWidth="1"/>
    <col min="5855" max="5855" width="9" customWidth="1"/>
    <col min="5856" max="5856" width="23.85546875" customWidth="1"/>
    <col min="5857" max="5857" width="9" customWidth="1"/>
    <col min="6109" max="6109" width="52.85546875" customWidth="1"/>
    <col min="6110" max="6110" width="23.85546875" customWidth="1"/>
    <col min="6111" max="6111" width="9" customWidth="1"/>
    <col min="6112" max="6112" width="23.85546875" customWidth="1"/>
    <col min="6113" max="6113" width="9" customWidth="1"/>
    <col min="6365" max="6365" width="52.85546875" customWidth="1"/>
    <col min="6366" max="6366" width="23.85546875" customWidth="1"/>
    <col min="6367" max="6367" width="9" customWidth="1"/>
    <col min="6368" max="6368" width="23.85546875" customWidth="1"/>
    <col min="6369" max="6369" width="9" customWidth="1"/>
    <col min="6621" max="6621" width="52.85546875" customWidth="1"/>
    <col min="6622" max="6622" width="23.85546875" customWidth="1"/>
    <col min="6623" max="6623" width="9" customWidth="1"/>
    <col min="6624" max="6624" width="23.85546875" customWidth="1"/>
    <col min="6625" max="6625" width="9" customWidth="1"/>
    <col min="6877" max="6877" width="52.85546875" customWidth="1"/>
    <col min="6878" max="6878" width="23.85546875" customWidth="1"/>
    <col min="6879" max="6879" width="9" customWidth="1"/>
    <col min="6880" max="6880" width="23.85546875" customWidth="1"/>
    <col min="6881" max="6881" width="9" customWidth="1"/>
    <col min="7133" max="7133" width="52.85546875" customWidth="1"/>
    <col min="7134" max="7134" width="23.85546875" customWidth="1"/>
    <col min="7135" max="7135" width="9" customWidth="1"/>
    <col min="7136" max="7136" width="23.85546875" customWidth="1"/>
    <col min="7137" max="7137" width="9" customWidth="1"/>
    <col min="7389" max="7389" width="52.85546875" customWidth="1"/>
    <col min="7390" max="7390" width="23.85546875" customWidth="1"/>
    <col min="7391" max="7391" width="9" customWidth="1"/>
    <col min="7392" max="7392" width="23.85546875" customWidth="1"/>
    <col min="7393" max="7393" width="9" customWidth="1"/>
    <col min="7645" max="7645" width="52.85546875" customWidth="1"/>
    <col min="7646" max="7646" width="23.85546875" customWidth="1"/>
    <col min="7647" max="7647" width="9" customWidth="1"/>
    <col min="7648" max="7648" width="23.85546875" customWidth="1"/>
    <col min="7649" max="7649" width="9" customWidth="1"/>
    <col min="7901" max="7901" width="52.85546875" customWidth="1"/>
    <col min="7902" max="7902" width="23.85546875" customWidth="1"/>
    <col min="7903" max="7903" width="9" customWidth="1"/>
    <col min="7904" max="7904" width="23.85546875" customWidth="1"/>
    <col min="7905" max="7905" width="9" customWidth="1"/>
    <col min="8157" max="8157" width="52.85546875" customWidth="1"/>
    <col min="8158" max="8158" width="23.85546875" customWidth="1"/>
    <col min="8159" max="8159" width="9" customWidth="1"/>
    <col min="8160" max="8160" width="23.85546875" customWidth="1"/>
    <col min="8161" max="8161" width="9" customWidth="1"/>
    <col min="8413" max="8413" width="52.85546875" customWidth="1"/>
    <col min="8414" max="8414" width="23.85546875" customWidth="1"/>
    <col min="8415" max="8415" width="9" customWidth="1"/>
    <col min="8416" max="8416" width="23.85546875" customWidth="1"/>
    <col min="8417" max="8417" width="9" customWidth="1"/>
    <col min="8669" max="8669" width="52.85546875" customWidth="1"/>
    <col min="8670" max="8670" width="23.85546875" customWidth="1"/>
    <col min="8671" max="8671" width="9" customWidth="1"/>
    <col min="8672" max="8672" width="23.85546875" customWidth="1"/>
    <col min="8673" max="8673" width="9" customWidth="1"/>
    <col min="8925" max="8925" width="52.85546875" customWidth="1"/>
    <col min="8926" max="8926" width="23.85546875" customWidth="1"/>
    <col min="8927" max="8927" width="9" customWidth="1"/>
    <col min="8928" max="8928" width="23.85546875" customWidth="1"/>
    <col min="8929" max="8929" width="9" customWidth="1"/>
    <col min="9181" max="9181" width="52.85546875" customWidth="1"/>
    <col min="9182" max="9182" width="23.85546875" customWidth="1"/>
    <col min="9183" max="9183" width="9" customWidth="1"/>
    <col min="9184" max="9184" width="23.85546875" customWidth="1"/>
    <col min="9185" max="9185" width="9" customWidth="1"/>
    <col min="9437" max="9437" width="52.85546875" customWidth="1"/>
    <col min="9438" max="9438" width="23.85546875" customWidth="1"/>
    <col min="9439" max="9439" width="9" customWidth="1"/>
    <col min="9440" max="9440" width="23.85546875" customWidth="1"/>
    <col min="9441" max="9441" width="9" customWidth="1"/>
    <col min="9693" max="9693" width="52.85546875" customWidth="1"/>
    <col min="9694" max="9694" width="23.85546875" customWidth="1"/>
    <col min="9695" max="9695" width="9" customWidth="1"/>
    <col min="9696" max="9696" width="23.85546875" customWidth="1"/>
    <col min="9697" max="9697" width="9" customWidth="1"/>
    <col min="9949" max="9949" width="52.85546875" customWidth="1"/>
    <col min="9950" max="9950" width="23.85546875" customWidth="1"/>
    <col min="9951" max="9951" width="9" customWidth="1"/>
    <col min="9952" max="9952" width="23.85546875" customWidth="1"/>
    <col min="9953" max="9953" width="9" customWidth="1"/>
    <col min="10205" max="10205" width="52.85546875" customWidth="1"/>
    <col min="10206" max="10206" width="23.85546875" customWidth="1"/>
    <col min="10207" max="10207" width="9" customWidth="1"/>
    <col min="10208" max="10208" width="23.85546875" customWidth="1"/>
    <col min="10209" max="10209" width="9" customWidth="1"/>
    <col min="10461" max="10461" width="52.85546875" customWidth="1"/>
    <col min="10462" max="10462" width="23.85546875" customWidth="1"/>
    <col min="10463" max="10463" width="9" customWidth="1"/>
    <col min="10464" max="10464" width="23.85546875" customWidth="1"/>
    <col min="10465" max="10465" width="9" customWidth="1"/>
    <col min="10717" max="10717" width="52.85546875" customWidth="1"/>
    <col min="10718" max="10718" width="23.85546875" customWidth="1"/>
    <col min="10719" max="10719" width="9" customWidth="1"/>
    <col min="10720" max="10720" width="23.85546875" customWidth="1"/>
    <col min="10721" max="10721" width="9" customWidth="1"/>
    <col min="10973" max="10973" width="52.85546875" customWidth="1"/>
    <col min="10974" max="10974" width="23.85546875" customWidth="1"/>
    <col min="10975" max="10975" width="9" customWidth="1"/>
    <col min="10976" max="10976" width="23.85546875" customWidth="1"/>
    <col min="10977" max="10977" width="9" customWidth="1"/>
    <col min="11229" max="11229" width="52.85546875" customWidth="1"/>
    <col min="11230" max="11230" width="23.85546875" customWidth="1"/>
    <col min="11231" max="11231" width="9" customWidth="1"/>
    <col min="11232" max="11232" width="23.85546875" customWidth="1"/>
    <col min="11233" max="11233" width="9" customWidth="1"/>
    <col min="11485" max="11485" width="52.85546875" customWidth="1"/>
    <col min="11486" max="11486" width="23.85546875" customWidth="1"/>
    <col min="11487" max="11487" width="9" customWidth="1"/>
    <col min="11488" max="11488" width="23.85546875" customWidth="1"/>
    <col min="11489" max="11489" width="9" customWidth="1"/>
    <col min="11741" max="11741" width="52.85546875" customWidth="1"/>
    <col min="11742" max="11742" width="23.85546875" customWidth="1"/>
    <col min="11743" max="11743" width="9" customWidth="1"/>
    <col min="11744" max="11744" width="23.85546875" customWidth="1"/>
    <col min="11745" max="11745" width="9" customWidth="1"/>
    <col min="11997" max="11997" width="52.85546875" customWidth="1"/>
    <col min="11998" max="11998" width="23.85546875" customWidth="1"/>
    <col min="11999" max="11999" width="9" customWidth="1"/>
    <col min="12000" max="12000" width="23.85546875" customWidth="1"/>
    <col min="12001" max="12001" width="9" customWidth="1"/>
    <col min="12253" max="12253" width="52.85546875" customWidth="1"/>
    <col min="12254" max="12254" width="23.85546875" customWidth="1"/>
    <col min="12255" max="12255" width="9" customWidth="1"/>
    <col min="12256" max="12256" width="23.85546875" customWidth="1"/>
    <col min="12257" max="12257" width="9" customWidth="1"/>
    <col min="12509" max="12509" width="52.85546875" customWidth="1"/>
    <col min="12510" max="12510" width="23.85546875" customWidth="1"/>
    <col min="12511" max="12511" width="9" customWidth="1"/>
    <col min="12512" max="12512" width="23.85546875" customWidth="1"/>
    <col min="12513" max="12513" width="9" customWidth="1"/>
    <col min="12765" max="12765" width="52.85546875" customWidth="1"/>
    <col min="12766" max="12766" width="23.85546875" customWidth="1"/>
    <col min="12767" max="12767" width="9" customWidth="1"/>
    <col min="12768" max="12768" width="23.85546875" customWidth="1"/>
    <col min="12769" max="12769" width="9" customWidth="1"/>
    <col min="13021" max="13021" width="52.85546875" customWidth="1"/>
    <col min="13022" max="13022" width="23.85546875" customWidth="1"/>
    <col min="13023" max="13023" width="9" customWidth="1"/>
    <col min="13024" max="13024" width="23.85546875" customWidth="1"/>
    <col min="13025" max="13025" width="9" customWidth="1"/>
    <col min="13277" max="13277" width="52.85546875" customWidth="1"/>
    <col min="13278" max="13278" width="23.85546875" customWidth="1"/>
    <col min="13279" max="13279" width="9" customWidth="1"/>
    <col min="13280" max="13280" width="23.85546875" customWidth="1"/>
    <col min="13281" max="13281" width="9" customWidth="1"/>
    <col min="13533" max="13533" width="52.85546875" customWidth="1"/>
    <col min="13534" max="13534" width="23.85546875" customWidth="1"/>
    <col min="13535" max="13535" width="9" customWidth="1"/>
    <col min="13536" max="13536" width="23.85546875" customWidth="1"/>
    <col min="13537" max="13537" width="9" customWidth="1"/>
    <col min="13789" max="13789" width="52.85546875" customWidth="1"/>
    <col min="13790" max="13790" width="23.85546875" customWidth="1"/>
    <col min="13791" max="13791" width="9" customWidth="1"/>
    <col min="13792" max="13792" width="23.85546875" customWidth="1"/>
    <col min="13793" max="13793" width="9" customWidth="1"/>
    <col min="14045" max="14045" width="52.85546875" customWidth="1"/>
    <col min="14046" max="14046" width="23.85546875" customWidth="1"/>
    <col min="14047" max="14047" width="9" customWidth="1"/>
    <col min="14048" max="14048" width="23.85546875" customWidth="1"/>
    <col min="14049" max="14049" width="9" customWidth="1"/>
    <col min="14301" max="14301" width="52.85546875" customWidth="1"/>
    <col min="14302" max="14302" width="23.85546875" customWidth="1"/>
    <col min="14303" max="14303" width="9" customWidth="1"/>
    <col min="14304" max="14304" width="23.85546875" customWidth="1"/>
    <col min="14305" max="14305" width="9" customWidth="1"/>
    <col min="14557" max="14557" width="52.85546875" customWidth="1"/>
    <col min="14558" max="14558" width="23.85546875" customWidth="1"/>
    <col min="14559" max="14559" width="9" customWidth="1"/>
    <col min="14560" max="14560" width="23.85546875" customWidth="1"/>
    <col min="14561" max="14561" width="9" customWidth="1"/>
    <col min="14813" max="14813" width="52.85546875" customWidth="1"/>
    <col min="14814" max="14814" width="23.85546875" customWidth="1"/>
    <col min="14815" max="14815" width="9" customWidth="1"/>
    <col min="14816" max="14816" width="23.85546875" customWidth="1"/>
    <col min="14817" max="14817" width="9" customWidth="1"/>
    <col min="15069" max="15069" width="52.85546875" customWidth="1"/>
    <col min="15070" max="15070" width="23.85546875" customWidth="1"/>
    <col min="15071" max="15071" width="9" customWidth="1"/>
    <col min="15072" max="15072" width="23.85546875" customWidth="1"/>
    <col min="15073" max="15073" width="9" customWidth="1"/>
    <col min="15325" max="15325" width="52.85546875" customWidth="1"/>
    <col min="15326" max="15326" width="23.85546875" customWidth="1"/>
    <col min="15327" max="15327" width="9" customWidth="1"/>
    <col min="15328" max="15328" width="23.85546875" customWidth="1"/>
    <col min="15329" max="15329" width="9" customWidth="1"/>
    <col min="15581" max="15581" width="52.85546875" customWidth="1"/>
    <col min="15582" max="15582" width="23.85546875" customWidth="1"/>
    <col min="15583" max="15583" width="9" customWidth="1"/>
    <col min="15584" max="15584" width="23.85546875" customWidth="1"/>
    <col min="15585" max="15585" width="9" customWidth="1"/>
    <col min="15837" max="15837" width="52.85546875" customWidth="1"/>
    <col min="15838" max="15838" width="23.85546875" customWidth="1"/>
    <col min="15839" max="15839" width="9" customWidth="1"/>
    <col min="15840" max="15840" width="23.85546875" customWidth="1"/>
    <col min="15841" max="15841" width="9" customWidth="1"/>
    <col min="16093" max="16093" width="52.85546875" customWidth="1"/>
    <col min="16094" max="16094" width="23.85546875" customWidth="1"/>
    <col min="16095" max="16095" width="9" customWidth="1"/>
    <col min="16096" max="16096" width="23.85546875" customWidth="1"/>
    <col min="16097" max="16097" width="9" customWidth="1"/>
  </cols>
  <sheetData>
    <row r="2" spans="2:3" s="25" customFormat="1" x14ac:dyDescent="0.25">
      <c r="B2"/>
      <c r="C2"/>
    </row>
    <row r="3" spans="2:3" s="25" customFormat="1" ht="12.75" x14ac:dyDescent="0.2">
      <c r="B3" s="51" t="s">
        <v>0</v>
      </c>
      <c r="C3" s="51"/>
    </row>
    <row r="4" spans="2:3" s="25" customFormat="1" ht="12.75" x14ac:dyDescent="0.2">
      <c r="B4" s="51"/>
      <c r="C4" s="51"/>
    </row>
    <row r="5" spans="2:3" s="25" customFormat="1" ht="12.75" x14ac:dyDescent="0.2">
      <c r="B5" s="52" t="s">
        <v>1</v>
      </c>
      <c r="C5" s="52"/>
    </row>
    <row r="6" spans="2:3" s="25" customFormat="1" ht="12.75" x14ac:dyDescent="0.2">
      <c r="B6" s="53"/>
      <c r="C6" s="53"/>
    </row>
    <row r="7" spans="2:3" s="25" customFormat="1" ht="12.75" x14ac:dyDescent="0.2">
      <c r="B7" s="54" t="s">
        <v>2</v>
      </c>
      <c r="C7" s="54"/>
    </row>
    <row r="8" spans="2:3" s="25" customFormat="1" x14ac:dyDescent="0.25">
      <c r="B8" s="55" t="s">
        <v>94</v>
      </c>
      <c r="C8" s="55"/>
    </row>
    <row r="9" spans="2:3" x14ac:dyDescent="0.25">
      <c r="B9" s="2"/>
      <c r="C9" s="2"/>
    </row>
    <row r="10" spans="2:3" x14ac:dyDescent="0.25">
      <c r="B10" s="3" t="s">
        <v>3</v>
      </c>
      <c r="C10" s="43"/>
    </row>
    <row r="11" spans="2:3" x14ac:dyDescent="0.25">
      <c r="B11" s="56" t="s">
        <v>4</v>
      </c>
      <c r="C11" s="56"/>
    </row>
    <row r="12" spans="2:3" x14ac:dyDescent="0.25">
      <c r="B12" s="50" t="s">
        <v>5</v>
      </c>
      <c r="C12" s="50"/>
    </row>
    <row r="13" spans="2:3" x14ac:dyDescent="0.25">
      <c r="B13" s="58" t="s">
        <v>6</v>
      </c>
      <c r="C13" s="58"/>
    </row>
    <row r="14" spans="2:3" x14ac:dyDescent="0.25">
      <c r="B14" s="4" t="s">
        <v>48</v>
      </c>
      <c r="C14" s="5">
        <f>SUM(C15)</f>
        <v>2436.69</v>
      </c>
    </row>
    <row r="15" spans="2:3" x14ac:dyDescent="0.25">
      <c r="B15" s="6" t="s">
        <v>50</v>
      </c>
      <c r="C15" s="17">
        <v>2436.69</v>
      </c>
    </row>
    <row r="16" spans="2:3" x14ac:dyDescent="0.25">
      <c r="B16" s="4" t="s">
        <v>7</v>
      </c>
      <c r="C16" s="5">
        <f>SUM(C17:C46)</f>
        <v>254954.37000000002</v>
      </c>
    </row>
    <row r="17" spans="2:3" s="1" customFormat="1" ht="12.75" x14ac:dyDescent="0.2">
      <c r="B17" s="40" t="s">
        <v>59</v>
      </c>
      <c r="C17" s="17">
        <v>45491.62</v>
      </c>
    </row>
    <row r="18" spans="2:3" s="1" customFormat="1" ht="12.75" x14ac:dyDescent="0.2">
      <c r="B18" s="40" t="s">
        <v>60</v>
      </c>
      <c r="C18" s="17">
        <v>49313.36</v>
      </c>
    </row>
    <row r="19" spans="2:3" s="1" customFormat="1" ht="12.75" x14ac:dyDescent="0.2">
      <c r="B19" s="40" t="s">
        <v>61</v>
      </c>
      <c r="C19" s="17">
        <v>19928.63</v>
      </c>
    </row>
    <row r="20" spans="2:3" s="1" customFormat="1" ht="12.75" x14ac:dyDescent="0.2">
      <c r="B20" s="40" t="s">
        <v>62</v>
      </c>
      <c r="C20" s="17">
        <v>7761.19</v>
      </c>
    </row>
    <row r="21" spans="2:3" s="1" customFormat="1" ht="12.75" x14ac:dyDescent="0.2">
      <c r="B21" s="40" t="s">
        <v>63</v>
      </c>
      <c r="C21" s="17">
        <v>7096.56</v>
      </c>
    </row>
    <row r="22" spans="2:3" s="1" customFormat="1" ht="12.75" x14ac:dyDescent="0.2">
      <c r="B22" s="40" t="s">
        <v>64</v>
      </c>
      <c r="C22" s="17">
        <v>5712.26</v>
      </c>
    </row>
    <row r="23" spans="2:3" s="1" customFormat="1" ht="12.75" x14ac:dyDescent="0.2">
      <c r="B23" s="40" t="s">
        <v>65</v>
      </c>
      <c r="C23" s="17">
        <v>1524.88</v>
      </c>
    </row>
    <row r="24" spans="2:3" s="1" customFormat="1" ht="12.75" x14ac:dyDescent="0.2">
      <c r="B24" s="40" t="s">
        <v>66</v>
      </c>
      <c r="C24" s="17">
        <v>14091</v>
      </c>
    </row>
    <row r="25" spans="2:3" s="1" customFormat="1" ht="12.75" x14ac:dyDescent="0.2">
      <c r="B25" s="40" t="s">
        <v>67</v>
      </c>
      <c r="C25" s="17">
        <v>17918.48</v>
      </c>
    </row>
    <row r="26" spans="2:3" s="1" customFormat="1" ht="12.75" x14ac:dyDescent="0.2">
      <c r="B26" s="40" t="s">
        <v>87</v>
      </c>
      <c r="C26" s="17">
        <v>0</v>
      </c>
    </row>
    <row r="27" spans="2:3" s="1" customFormat="1" ht="12.75" x14ac:dyDescent="0.2">
      <c r="B27" s="40" t="s">
        <v>90</v>
      </c>
      <c r="C27" s="17">
        <v>0</v>
      </c>
    </row>
    <row r="28" spans="2:3" s="1" customFormat="1" ht="12.75" x14ac:dyDescent="0.2">
      <c r="B28" s="40" t="s">
        <v>68</v>
      </c>
      <c r="C28" s="17">
        <v>8044.28</v>
      </c>
    </row>
    <row r="29" spans="2:3" s="1" customFormat="1" ht="12.75" x14ac:dyDescent="0.2">
      <c r="B29" s="40" t="s">
        <v>69</v>
      </c>
      <c r="C29" s="17">
        <v>12782.15</v>
      </c>
    </row>
    <row r="30" spans="2:3" s="1" customFormat="1" ht="12.75" x14ac:dyDescent="0.2">
      <c r="B30" s="40" t="s">
        <v>70</v>
      </c>
      <c r="C30" s="17">
        <v>9995.2999999999993</v>
      </c>
    </row>
    <row r="31" spans="2:3" s="1" customFormat="1" ht="12.75" x14ac:dyDescent="0.2">
      <c r="B31" s="40" t="s">
        <v>71</v>
      </c>
      <c r="C31" s="17">
        <v>5110.78</v>
      </c>
    </row>
    <row r="32" spans="2:3" s="1" customFormat="1" ht="12.75" x14ac:dyDescent="0.2">
      <c r="B32" s="40" t="s">
        <v>72</v>
      </c>
      <c r="C32" s="17">
        <v>1450.54</v>
      </c>
    </row>
    <row r="33" spans="2:3" s="1" customFormat="1" ht="12.75" x14ac:dyDescent="0.2">
      <c r="B33" s="40" t="s">
        <v>73</v>
      </c>
      <c r="C33" s="17">
        <v>2271.5100000000002</v>
      </c>
    </row>
    <row r="34" spans="2:3" s="1" customFormat="1" ht="12.75" x14ac:dyDescent="0.2">
      <c r="B34" s="40" t="s">
        <v>74</v>
      </c>
      <c r="C34" s="17">
        <v>1997.25</v>
      </c>
    </row>
    <row r="35" spans="2:3" s="1" customFormat="1" ht="12.75" x14ac:dyDescent="0.2">
      <c r="B35" s="40" t="s">
        <v>75</v>
      </c>
      <c r="C35" s="17">
        <v>932.33</v>
      </c>
    </row>
    <row r="36" spans="2:3" s="1" customFormat="1" ht="12.75" x14ac:dyDescent="0.2">
      <c r="B36" s="42" t="s">
        <v>86</v>
      </c>
      <c r="C36" s="17"/>
    </row>
    <row r="37" spans="2:3" s="1" customFormat="1" ht="12.75" x14ac:dyDescent="0.2">
      <c r="B37" s="40" t="s">
        <v>91</v>
      </c>
      <c r="C37" s="17">
        <v>12688.17</v>
      </c>
    </row>
    <row r="38" spans="2:3" s="1" customFormat="1" ht="12.75" x14ac:dyDescent="0.2">
      <c r="B38" s="40" t="s">
        <v>76</v>
      </c>
      <c r="C38" s="17">
        <v>414.63</v>
      </c>
    </row>
    <row r="39" spans="2:3" s="1" customFormat="1" ht="12.75" x14ac:dyDescent="0.2">
      <c r="B39" s="40" t="s">
        <v>77</v>
      </c>
      <c r="C39" s="17">
        <v>179.05</v>
      </c>
    </row>
    <row r="40" spans="2:3" s="1" customFormat="1" ht="12.75" x14ac:dyDescent="0.2">
      <c r="B40" s="42" t="s">
        <v>78</v>
      </c>
      <c r="C40" s="17"/>
    </row>
    <row r="41" spans="2:3" s="1" customFormat="1" ht="12.75" x14ac:dyDescent="0.2">
      <c r="B41" s="40" t="s">
        <v>79</v>
      </c>
      <c r="C41" s="17">
        <v>9027.41</v>
      </c>
    </row>
    <row r="42" spans="2:3" s="1" customFormat="1" ht="12.75" x14ac:dyDescent="0.2">
      <c r="B42" s="40" t="s">
        <v>80</v>
      </c>
      <c r="C42" s="17">
        <v>0</v>
      </c>
    </row>
    <row r="43" spans="2:3" s="1" customFormat="1" ht="12.75" x14ac:dyDescent="0.2">
      <c r="B43" s="40" t="s">
        <v>81</v>
      </c>
      <c r="C43" s="17">
        <v>2663.61</v>
      </c>
    </row>
    <row r="44" spans="2:3" s="1" customFormat="1" ht="12.75" x14ac:dyDescent="0.2">
      <c r="B44" s="40" t="s">
        <v>82</v>
      </c>
      <c r="C44" s="17">
        <v>483.5</v>
      </c>
    </row>
    <row r="45" spans="2:3" s="1" customFormat="1" ht="12.75" x14ac:dyDescent="0.2">
      <c r="B45" s="40" t="s">
        <v>83</v>
      </c>
      <c r="C45" s="17">
        <v>10257.48</v>
      </c>
    </row>
    <row r="46" spans="2:3" s="1" customFormat="1" ht="12.75" x14ac:dyDescent="0.2">
      <c r="B46" s="40" t="s">
        <v>84</v>
      </c>
      <c r="C46" s="17">
        <v>7818.4</v>
      </c>
    </row>
    <row r="47" spans="2:3" x14ac:dyDescent="0.25">
      <c r="B47" s="4" t="s">
        <v>8</v>
      </c>
      <c r="C47" s="5">
        <f>SUM(C48:C49)</f>
        <v>11870.199999999999</v>
      </c>
    </row>
    <row r="48" spans="2:3" s="1" customFormat="1" ht="12.75" x14ac:dyDescent="0.2">
      <c r="B48" s="6" t="s">
        <v>9</v>
      </c>
      <c r="C48" s="17">
        <f>404.91+9735.55</f>
        <v>10140.459999999999</v>
      </c>
    </row>
    <row r="49" spans="2:3" s="1" customFormat="1" ht="12.75" x14ac:dyDescent="0.2">
      <c r="B49" s="6" t="s">
        <v>39</v>
      </c>
      <c r="C49" s="17">
        <v>1729.74</v>
      </c>
    </row>
    <row r="50" spans="2:3" s="1" customFormat="1" ht="12.75" x14ac:dyDescent="0.2">
      <c r="B50" s="30" t="s">
        <v>47</v>
      </c>
      <c r="C50" s="27">
        <f>SUM(C51)</f>
        <v>54.69</v>
      </c>
    </row>
    <row r="51" spans="2:3" s="1" customFormat="1" ht="12.75" x14ac:dyDescent="0.2">
      <c r="B51" s="6" t="s">
        <v>49</v>
      </c>
      <c r="C51" s="7">
        <v>54.69</v>
      </c>
    </row>
    <row r="52" spans="2:3" x14ac:dyDescent="0.25">
      <c r="B52" s="8" t="s">
        <v>10</v>
      </c>
      <c r="C52" s="26">
        <f>C14+C16+C47+C50</f>
        <v>269315.95</v>
      </c>
    </row>
    <row r="53" spans="2:3" x14ac:dyDescent="0.25">
      <c r="B53" s="8" t="s">
        <v>40</v>
      </c>
      <c r="C53" s="26">
        <v>0</v>
      </c>
    </row>
    <row r="54" spans="2:3" x14ac:dyDescent="0.25">
      <c r="B54" s="8" t="s">
        <v>51</v>
      </c>
      <c r="C54" s="26">
        <v>0</v>
      </c>
    </row>
    <row r="55" spans="2:3" x14ac:dyDescent="0.25">
      <c r="B55" s="10" t="s">
        <v>11</v>
      </c>
      <c r="C55" s="9">
        <v>1508.82</v>
      </c>
    </row>
    <row r="56" spans="2:3" x14ac:dyDescent="0.25">
      <c r="B56" s="11" t="s">
        <v>12</v>
      </c>
      <c r="C56" s="9">
        <f>C52+C54+C55</f>
        <v>270824.77</v>
      </c>
    </row>
    <row r="57" spans="2:3" x14ac:dyDescent="0.25">
      <c r="B57" s="12" t="s">
        <v>4</v>
      </c>
      <c r="C57" s="13"/>
    </row>
    <row r="58" spans="2:3" x14ac:dyDescent="0.25">
      <c r="B58" s="3" t="s">
        <v>13</v>
      </c>
      <c r="C58" s="43"/>
    </row>
    <row r="59" spans="2:3" x14ac:dyDescent="0.25">
      <c r="B59" s="56" t="s">
        <v>4</v>
      </c>
      <c r="C59" s="56"/>
    </row>
    <row r="60" spans="2:3" x14ac:dyDescent="0.25">
      <c r="B60" s="59" t="s">
        <v>14</v>
      </c>
      <c r="C60" s="59"/>
    </row>
    <row r="61" spans="2:3" x14ac:dyDescent="0.25">
      <c r="B61" s="60" t="s">
        <v>15</v>
      </c>
      <c r="C61" s="60"/>
    </row>
    <row r="62" spans="2:3" x14ac:dyDescent="0.25">
      <c r="B62" s="4" t="s">
        <v>16</v>
      </c>
      <c r="C62" s="5">
        <v>188401.81</v>
      </c>
    </row>
    <row r="63" spans="2:3" x14ac:dyDescent="0.25">
      <c r="B63" s="4" t="s">
        <v>17</v>
      </c>
      <c r="C63" s="5">
        <v>6964.7</v>
      </c>
    </row>
    <row r="64" spans="2:3" x14ac:dyDescent="0.25">
      <c r="B64" s="4" t="s">
        <v>18</v>
      </c>
      <c r="C64" s="15">
        <v>11268.81</v>
      </c>
    </row>
    <row r="65" spans="2:3" x14ac:dyDescent="0.25">
      <c r="B65" s="4" t="s">
        <v>31</v>
      </c>
      <c r="C65" s="5">
        <v>10916.8</v>
      </c>
    </row>
    <row r="66" spans="2:3" x14ac:dyDescent="0.25">
      <c r="B66" s="14" t="s">
        <v>32</v>
      </c>
      <c r="C66" s="15">
        <v>2055.4299999999998</v>
      </c>
    </row>
    <row r="67" spans="2:3" x14ac:dyDescent="0.25">
      <c r="B67" s="14" t="s">
        <v>36</v>
      </c>
      <c r="C67" s="15">
        <v>0</v>
      </c>
    </row>
    <row r="68" spans="2:3" x14ac:dyDescent="0.25">
      <c r="B68" s="14" t="s">
        <v>38</v>
      </c>
      <c r="C68" s="15">
        <v>0</v>
      </c>
    </row>
    <row r="69" spans="2:3" x14ac:dyDescent="0.25">
      <c r="B69" s="14" t="s">
        <v>19</v>
      </c>
      <c r="C69" s="15">
        <v>51997.59</v>
      </c>
    </row>
    <row r="70" spans="2:3" x14ac:dyDescent="0.25">
      <c r="B70" s="14" t="s">
        <v>20</v>
      </c>
      <c r="C70" s="15">
        <v>31850</v>
      </c>
    </row>
    <row r="71" spans="2:3" x14ac:dyDescent="0.25">
      <c r="B71" s="4" t="s">
        <v>42</v>
      </c>
      <c r="C71" s="5">
        <v>32344.29</v>
      </c>
    </row>
    <row r="72" spans="2:3" x14ac:dyDescent="0.25">
      <c r="B72" s="4" t="s">
        <v>37</v>
      </c>
      <c r="C72" s="5">
        <v>0</v>
      </c>
    </row>
    <row r="73" spans="2:3" x14ac:dyDescent="0.25">
      <c r="B73" s="4" t="s">
        <v>45</v>
      </c>
      <c r="C73" s="5">
        <v>8645</v>
      </c>
    </row>
    <row r="74" spans="2:3" x14ac:dyDescent="0.25">
      <c r="B74" s="14" t="s">
        <v>21</v>
      </c>
      <c r="C74" s="15">
        <v>309248.65000000002</v>
      </c>
    </row>
    <row r="75" spans="2:3" s="1" customFormat="1" ht="12.75" x14ac:dyDescent="0.2">
      <c r="B75" s="16" t="s">
        <v>22</v>
      </c>
      <c r="C75" s="17">
        <v>307477.90000000002</v>
      </c>
    </row>
    <row r="76" spans="2:3" s="1" customFormat="1" ht="12.75" x14ac:dyDescent="0.2">
      <c r="B76" s="16" t="s">
        <v>23</v>
      </c>
      <c r="C76" s="17">
        <v>1598.34</v>
      </c>
    </row>
    <row r="77" spans="2:3" s="1" customFormat="1" ht="12.75" x14ac:dyDescent="0.2">
      <c r="B77" s="16" t="s">
        <v>43</v>
      </c>
      <c r="C77" s="33">
        <v>172.41</v>
      </c>
    </row>
    <row r="78" spans="2:3" s="1" customFormat="1" ht="12.75" x14ac:dyDescent="0.2">
      <c r="B78" s="16" t="s">
        <v>53</v>
      </c>
      <c r="C78" s="17">
        <v>0</v>
      </c>
    </row>
    <row r="79" spans="2:3" x14ac:dyDescent="0.25">
      <c r="B79" s="18" t="s">
        <v>24</v>
      </c>
      <c r="C79" s="15">
        <f>SUM(C80+C81)</f>
        <v>0</v>
      </c>
    </row>
    <row r="80" spans="2:3" x14ac:dyDescent="0.25">
      <c r="B80" s="16" t="s">
        <v>41</v>
      </c>
      <c r="C80" s="17">
        <v>0</v>
      </c>
    </row>
    <row r="81" spans="2:3" x14ac:dyDescent="0.25">
      <c r="B81" s="16" t="s">
        <v>44</v>
      </c>
      <c r="C81" s="17">
        <v>0</v>
      </c>
    </row>
    <row r="82" spans="2:3" x14ac:dyDescent="0.25">
      <c r="B82" s="18" t="s">
        <v>46</v>
      </c>
      <c r="C82" s="28">
        <v>0</v>
      </c>
    </row>
    <row r="83" spans="2:3" x14ac:dyDescent="0.25">
      <c r="B83" s="18" t="s">
        <v>25</v>
      </c>
      <c r="C83" s="19">
        <v>41.28</v>
      </c>
    </row>
    <row r="84" spans="2:3" x14ac:dyDescent="0.25">
      <c r="B84" s="18" t="s">
        <v>26</v>
      </c>
      <c r="C84" s="19">
        <v>161560.93</v>
      </c>
    </row>
    <row r="85" spans="2:3" x14ac:dyDescent="0.25">
      <c r="B85" s="4" t="s">
        <v>27</v>
      </c>
      <c r="C85" s="5">
        <v>2799.85</v>
      </c>
    </row>
    <row r="86" spans="2:3" x14ac:dyDescent="0.25">
      <c r="B86" s="4" t="s">
        <v>35</v>
      </c>
      <c r="C86" s="5">
        <v>381.47</v>
      </c>
    </row>
    <row r="87" spans="2:3" x14ac:dyDescent="0.25">
      <c r="B87" s="4" t="s">
        <v>88</v>
      </c>
      <c r="C87" s="5">
        <v>0.34</v>
      </c>
    </row>
    <row r="88" spans="2:3" x14ac:dyDescent="0.25">
      <c r="B88" s="8" t="s">
        <v>28</v>
      </c>
      <c r="C88" s="9">
        <f>SUM(C62+C63+C64+C65+C66+C67+C69+C70+C71+C72+C73+C74+C79+C82+C83+C84+C85+C86+C87)</f>
        <v>818476.95</v>
      </c>
    </row>
    <row r="89" spans="2:3" x14ac:dyDescent="0.25">
      <c r="B89" s="62" t="s">
        <v>101</v>
      </c>
      <c r="C89" s="64">
        <v>24194.5</v>
      </c>
    </row>
    <row r="90" spans="2:3" x14ac:dyDescent="0.25">
      <c r="B90" s="63"/>
      <c r="C90" s="65"/>
    </row>
    <row r="91" spans="2:3" x14ac:dyDescent="0.25">
      <c r="B91" s="8" t="s">
        <v>33</v>
      </c>
      <c r="C91" s="9">
        <v>0</v>
      </c>
    </row>
    <row r="92" spans="2:3" x14ac:dyDescent="0.25">
      <c r="B92" s="20" t="s">
        <v>29</v>
      </c>
      <c r="C92" s="9">
        <f>C88+C89+C91</f>
        <v>842671.45</v>
      </c>
    </row>
    <row r="93" spans="2:3" x14ac:dyDescent="0.25">
      <c r="B93" s="21"/>
      <c r="C93" s="5"/>
    </row>
    <row r="94" spans="2:3" s="23" customFormat="1" ht="15.75" thickBot="1" x14ac:dyDescent="0.3">
      <c r="B94" s="22" t="s">
        <v>30</v>
      </c>
      <c r="C94" s="31">
        <f>C56-C92</f>
        <v>-571846.67999999993</v>
      </c>
    </row>
    <row r="95" spans="2:3" ht="15.75" thickTop="1" x14ac:dyDescent="0.25">
      <c r="B95" s="61" t="s">
        <v>4</v>
      </c>
      <c r="C95" s="61"/>
    </row>
    <row r="96" spans="2:3" x14ac:dyDescent="0.25">
      <c r="B96" s="57" t="s">
        <v>85</v>
      </c>
      <c r="C96" s="57"/>
    </row>
    <row r="97" spans="2:3" x14ac:dyDescent="0.25">
      <c r="B97" s="57" t="s">
        <v>99</v>
      </c>
      <c r="C97" s="57"/>
    </row>
    <row r="98" spans="2:3" x14ac:dyDescent="0.25">
      <c r="B98" s="24"/>
      <c r="C98" s="24"/>
    </row>
    <row r="99" spans="2:3" x14ac:dyDescent="0.25">
      <c r="B99" s="29"/>
      <c r="C99" s="24"/>
    </row>
    <row r="100" spans="2:3" x14ac:dyDescent="0.25">
      <c r="B100" s="29"/>
      <c r="C100" s="24"/>
    </row>
    <row r="101" spans="2:3" x14ac:dyDescent="0.25">
      <c r="B101" s="24"/>
      <c r="C101" s="24"/>
    </row>
  </sheetData>
  <mergeCells count="15">
    <mergeCell ref="B12:C12"/>
    <mergeCell ref="B3:C4"/>
    <mergeCell ref="B5:C6"/>
    <mergeCell ref="B7:C7"/>
    <mergeCell ref="B8:C8"/>
    <mergeCell ref="B11:C11"/>
    <mergeCell ref="B97:C97"/>
    <mergeCell ref="B89:B90"/>
    <mergeCell ref="C89:C90"/>
    <mergeCell ref="B13:C13"/>
    <mergeCell ref="B59:C59"/>
    <mergeCell ref="B60:C60"/>
    <mergeCell ref="B61:C61"/>
    <mergeCell ref="B95:C95"/>
    <mergeCell ref="B96:C96"/>
  </mergeCells>
  <pageMargins left="0.70866141732283472" right="0.70866141732283472" top="0.74803149606299213" bottom="0.74803149606299213" header="0.31496062992125984" footer="0.31496062992125984"/>
  <pageSetup paperSize="190" scale="6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00"/>
  <sheetViews>
    <sheetView topLeftCell="A75" workbookViewId="0">
      <selection activeCell="B89" sqref="B89"/>
    </sheetView>
  </sheetViews>
  <sheetFormatPr baseColWidth="10" defaultColWidth="9.140625" defaultRowHeight="15" x14ac:dyDescent="0.25"/>
  <cols>
    <col min="1" max="1" width="18.28515625" customWidth="1"/>
    <col min="2" max="2" width="69.42578125" customWidth="1"/>
    <col min="3" max="3" width="23.85546875" customWidth="1"/>
    <col min="4" max="4" width="12.140625" customWidth="1"/>
    <col min="221" max="221" width="52.85546875" customWidth="1"/>
    <col min="222" max="222" width="23.85546875" customWidth="1"/>
    <col min="223" max="223" width="9" customWidth="1"/>
    <col min="224" max="224" width="23.85546875" customWidth="1"/>
    <col min="225" max="225" width="9" customWidth="1"/>
    <col min="477" max="477" width="52.85546875" customWidth="1"/>
    <col min="478" max="478" width="23.85546875" customWidth="1"/>
    <col min="479" max="479" width="9" customWidth="1"/>
    <col min="480" max="480" width="23.85546875" customWidth="1"/>
    <col min="481" max="481" width="9" customWidth="1"/>
    <col min="733" max="733" width="52.85546875" customWidth="1"/>
    <col min="734" max="734" width="23.85546875" customWidth="1"/>
    <col min="735" max="735" width="9" customWidth="1"/>
    <col min="736" max="736" width="23.85546875" customWidth="1"/>
    <col min="737" max="737" width="9" customWidth="1"/>
    <col min="989" max="989" width="52.85546875" customWidth="1"/>
    <col min="990" max="990" width="23.85546875" customWidth="1"/>
    <col min="991" max="991" width="9" customWidth="1"/>
    <col min="992" max="992" width="23.85546875" customWidth="1"/>
    <col min="993" max="993" width="9" customWidth="1"/>
    <col min="1245" max="1245" width="52.85546875" customWidth="1"/>
    <col min="1246" max="1246" width="23.85546875" customWidth="1"/>
    <col min="1247" max="1247" width="9" customWidth="1"/>
    <col min="1248" max="1248" width="23.85546875" customWidth="1"/>
    <col min="1249" max="1249" width="9" customWidth="1"/>
    <col min="1501" max="1501" width="52.85546875" customWidth="1"/>
    <col min="1502" max="1502" width="23.85546875" customWidth="1"/>
    <col min="1503" max="1503" width="9" customWidth="1"/>
    <col min="1504" max="1504" width="23.85546875" customWidth="1"/>
    <col min="1505" max="1505" width="9" customWidth="1"/>
    <col min="1757" max="1757" width="52.85546875" customWidth="1"/>
    <col min="1758" max="1758" width="23.85546875" customWidth="1"/>
    <col min="1759" max="1759" width="9" customWidth="1"/>
    <col min="1760" max="1760" width="23.85546875" customWidth="1"/>
    <col min="1761" max="1761" width="9" customWidth="1"/>
    <col min="2013" max="2013" width="52.85546875" customWidth="1"/>
    <col min="2014" max="2014" width="23.85546875" customWidth="1"/>
    <col min="2015" max="2015" width="9" customWidth="1"/>
    <col min="2016" max="2016" width="23.85546875" customWidth="1"/>
    <col min="2017" max="2017" width="9" customWidth="1"/>
    <col min="2269" max="2269" width="52.85546875" customWidth="1"/>
    <col min="2270" max="2270" width="23.85546875" customWidth="1"/>
    <col min="2271" max="2271" width="9" customWidth="1"/>
    <col min="2272" max="2272" width="23.85546875" customWidth="1"/>
    <col min="2273" max="2273" width="9" customWidth="1"/>
    <col min="2525" max="2525" width="52.85546875" customWidth="1"/>
    <col min="2526" max="2526" width="23.85546875" customWidth="1"/>
    <col min="2527" max="2527" width="9" customWidth="1"/>
    <col min="2528" max="2528" width="23.85546875" customWidth="1"/>
    <col min="2529" max="2529" width="9" customWidth="1"/>
    <col min="2781" max="2781" width="52.85546875" customWidth="1"/>
    <col min="2782" max="2782" width="23.85546875" customWidth="1"/>
    <col min="2783" max="2783" width="9" customWidth="1"/>
    <col min="2784" max="2784" width="23.85546875" customWidth="1"/>
    <col min="2785" max="2785" width="9" customWidth="1"/>
    <col min="3037" max="3037" width="52.85546875" customWidth="1"/>
    <col min="3038" max="3038" width="23.85546875" customWidth="1"/>
    <col min="3039" max="3039" width="9" customWidth="1"/>
    <col min="3040" max="3040" width="23.85546875" customWidth="1"/>
    <col min="3041" max="3041" width="9" customWidth="1"/>
    <col min="3293" max="3293" width="52.85546875" customWidth="1"/>
    <col min="3294" max="3294" width="23.85546875" customWidth="1"/>
    <col min="3295" max="3295" width="9" customWidth="1"/>
    <col min="3296" max="3296" width="23.85546875" customWidth="1"/>
    <col min="3297" max="3297" width="9" customWidth="1"/>
    <col min="3549" max="3549" width="52.85546875" customWidth="1"/>
    <col min="3550" max="3550" width="23.85546875" customWidth="1"/>
    <col min="3551" max="3551" width="9" customWidth="1"/>
    <col min="3552" max="3552" width="23.85546875" customWidth="1"/>
    <col min="3553" max="3553" width="9" customWidth="1"/>
    <col min="3805" max="3805" width="52.85546875" customWidth="1"/>
    <col min="3806" max="3806" width="23.85546875" customWidth="1"/>
    <col min="3807" max="3807" width="9" customWidth="1"/>
    <col min="3808" max="3808" width="23.85546875" customWidth="1"/>
    <col min="3809" max="3809" width="9" customWidth="1"/>
    <col min="4061" max="4061" width="52.85546875" customWidth="1"/>
    <col min="4062" max="4062" width="23.85546875" customWidth="1"/>
    <col min="4063" max="4063" width="9" customWidth="1"/>
    <col min="4064" max="4064" width="23.85546875" customWidth="1"/>
    <col min="4065" max="4065" width="9" customWidth="1"/>
    <col min="4317" max="4317" width="52.85546875" customWidth="1"/>
    <col min="4318" max="4318" width="23.85546875" customWidth="1"/>
    <col min="4319" max="4319" width="9" customWidth="1"/>
    <col min="4320" max="4320" width="23.85546875" customWidth="1"/>
    <col min="4321" max="4321" width="9" customWidth="1"/>
    <col min="4573" max="4573" width="52.85546875" customWidth="1"/>
    <col min="4574" max="4574" width="23.85546875" customWidth="1"/>
    <col min="4575" max="4575" width="9" customWidth="1"/>
    <col min="4576" max="4576" width="23.85546875" customWidth="1"/>
    <col min="4577" max="4577" width="9" customWidth="1"/>
    <col min="4829" max="4829" width="52.85546875" customWidth="1"/>
    <col min="4830" max="4830" width="23.85546875" customWidth="1"/>
    <col min="4831" max="4831" width="9" customWidth="1"/>
    <col min="4832" max="4832" width="23.85546875" customWidth="1"/>
    <col min="4833" max="4833" width="9" customWidth="1"/>
    <col min="5085" max="5085" width="52.85546875" customWidth="1"/>
    <col min="5086" max="5086" width="23.85546875" customWidth="1"/>
    <col min="5087" max="5087" width="9" customWidth="1"/>
    <col min="5088" max="5088" width="23.85546875" customWidth="1"/>
    <col min="5089" max="5089" width="9" customWidth="1"/>
    <col min="5341" max="5341" width="52.85546875" customWidth="1"/>
    <col min="5342" max="5342" width="23.85546875" customWidth="1"/>
    <col min="5343" max="5343" width="9" customWidth="1"/>
    <col min="5344" max="5344" width="23.85546875" customWidth="1"/>
    <col min="5345" max="5345" width="9" customWidth="1"/>
    <col min="5597" max="5597" width="52.85546875" customWidth="1"/>
    <col min="5598" max="5598" width="23.85546875" customWidth="1"/>
    <col min="5599" max="5599" width="9" customWidth="1"/>
    <col min="5600" max="5600" width="23.85546875" customWidth="1"/>
    <col min="5601" max="5601" width="9" customWidth="1"/>
    <col min="5853" max="5853" width="52.85546875" customWidth="1"/>
    <col min="5854" max="5854" width="23.85546875" customWidth="1"/>
    <col min="5855" max="5855" width="9" customWidth="1"/>
    <col min="5856" max="5856" width="23.85546875" customWidth="1"/>
    <col min="5857" max="5857" width="9" customWidth="1"/>
    <col min="6109" max="6109" width="52.85546875" customWidth="1"/>
    <col min="6110" max="6110" width="23.85546875" customWidth="1"/>
    <col min="6111" max="6111" width="9" customWidth="1"/>
    <col min="6112" max="6112" width="23.85546875" customWidth="1"/>
    <col min="6113" max="6113" width="9" customWidth="1"/>
    <col min="6365" max="6365" width="52.85546875" customWidth="1"/>
    <col min="6366" max="6366" width="23.85546875" customWidth="1"/>
    <col min="6367" max="6367" width="9" customWidth="1"/>
    <col min="6368" max="6368" width="23.85546875" customWidth="1"/>
    <col min="6369" max="6369" width="9" customWidth="1"/>
    <col min="6621" max="6621" width="52.85546875" customWidth="1"/>
    <col min="6622" max="6622" width="23.85546875" customWidth="1"/>
    <col min="6623" max="6623" width="9" customWidth="1"/>
    <col min="6624" max="6624" width="23.85546875" customWidth="1"/>
    <col min="6625" max="6625" width="9" customWidth="1"/>
    <col min="6877" max="6877" width="52.85546875" customWidth="1"/>
    <col min="6878" max="6878" width="23.85546875" customWidth="1"/>
    <col min="6879" max="6879" width="9" customWidth="1"/>
    <col min="6880" max="6880" width="23.85546875" customWidth="1"/>
    <col min="6881" max="6881" width="9" customWidth="1"/>
    <col min="7133" max="7133" width="52.85546875" customWidth="1"/>
    <col min="7134" max="7134" width="23.85546875" customWidth="1"/>
    <col min="7135" max="7135" width="9" customWidth="1"/>
    <col min="7136" max="7136" width="23.85546875" customWidth="1"/>
    <col min="7137" max="7137" width="9" customWidth="1"/>
    <col min="7389" max="7389" width="52.85546875" customWidth="1"/>
    <col min="7390" max="7390" width="23.85546875" customWidth="1"/>
    <col min="7391" max="7391" width="9" customWidth="1"/>
    <col min="7392" max="7392" width="23.85546875" customWidth="1"/>
    <col min="7393" max="7393" width="9" customWidth="1"/>
    <col min="7645" max="7645" width="52.85546875" customWidth="1"/>
    <col min="7646" max="7646" width="23.85546875" customWidth="1"/>
    <col min="7647" max="7647" width="9" customWidth="1"/>
    <col min="7648" max="7648" width="23.85546875" customWidth="1"/>
    <col min="7649" max="7649" width="9" customWidth="1"/>
    <col min="7901" max="7901" width="52.85546875" customWidth="1"/>
    <col min="7902" max="7902" width="23.85546875" customWidth="1"/>
    <col min="7903" max="7903" width="9" customWidth="1"/>
    <col min="7904" max="7904" width="23.85546875" customWidth="1"/>
    <col min="7905" max="7905" width="9" customWidth="1"/>
    <col min="8157" max="8157" width="52.85546875" customWidth="1"/>
    <col min="8158" max="8158" width="23.85546875" customWidth="1"/>
    <col min="8159" max="8159" width="9" customWidth="1"/>
    <col min="8160" max="8160" width="23.85546875" customWidth="1"/>
    <col min="8161" max="8161" width="9" customWidth="1"/>
    <col min="8413" max="8413" width="52.85546875" customWidth="1"/>
    <col min="8414" max="8414" width="23.85546875" customWidth="1"/>
    <col min="8415" max="8415" width="9" customWidth="1"/>
    <col min="8416" max="8416" width="23.85546875" customWidth="1"/>
    <col min="8417" max="8417" width="9" customWidth="1"/>
    <col min="8669" max="8669" width="52.85546875" customWidth="1"/>
    <col min="8670" max="8670" width="23.85546875" customWidth="1"/>
    <col min="8671" max="8671" width="9" customWidth="1"/>
    <col min="8672" max="8672" width="23.85546875" customWidth="1"/>
    <col min="8673" max="8673" width="9" customWidth="1"/>
    <col min="8925" max="8925" width="52.85546875" customWidth="1"/>
    <col min="8926" max="8926" width="23.85546875" customWidth="1"/>
    <col min="8927" max="8927" width="9" customWidth="1"/>
    <col min="8928" max="8928" width="23.85546875" customWidth="1"/>
    <col min="8929" max="8929" width="9" customWidth="1"/>
    <col min="9181" max="9181" width="52.85546875" customWidth="1"/>
    <col min="9182" max="9182" width="23.85546875" customWidth="1"/>
    <col min="9183" max="9183" width="9" customWidth="1"/>
    <col min="9184" max="9184" width="23.85546875" customWidth="1"/>
    <col min="9185" max="9185" width="9" customWidth="1"/>
    <col min="9437" max="9437" width="52.85546875" customWidth="1"/>
    <col min="9438" max="9438" width="23.85546875" customWidth="1"/>
    <col min="9439" max="9439" width="9" customWidth="1"/>
    <col min="9440" max="9440" width="23.85546875" customWidth="1"/>
    <col min="9441" max="9441" width="9" customWidth="1"/>
    <col min="9693" max="9693" width="52.85546875" customWidth="1"/>
    <col min="9694" max="9694" width="23.85546875" customWidth="1"/>
    <col min="9695" max="9695" width="9" customWidth="1"/>
    <col min="9696" max="9696" width="23.85546875" customWidth="1"/>
    <col min="9697" max="9697" width="9" customWidth="1"/>
    <col min="9949" max="9949" width="52.85546875" customWidth="1"/>
    <col min="9950" max="9950" width="23.85546875" customWidth="1"/>
    <col min="9951" max="9951" width="9" customWidth="1"/>
    <col min="9952" max="9952" width="23.85546875" customWidth="1"/>
    <col min="9953" max="9953" width="9" customWidth="1"/>
    <col min="10205" max="10205" width="52.85546875" customWidth="1"/>
    <col min="10206" max="10206" width="23.85546875" customWidth="1"/>
    <col min="10207" max="10207" width="9" customWidth="1"/>
    <col min="10208" max="10208" width="23.85546875" customWidth="1"/>
    <col min="10209" max="10209" width="9" customWidth="1"/>
    <col min="10461" max="10461" width="52.85546875" customWidth="1"/>
    <col min="10462" max="10462" width="23.85546875" customWidth="1"/>
    <col min="10463" max="10463" width="9" customWidth="1"/>
    <col min="10464" max="10464" width="23.85546875" customWidth="1"/>
    <col min="10465" max="10465" width="9" customWidth="1"/>
    <col min="10717" max="10717" width="52.85546875" customWidth="1"/>
    <col min="10718" max="10718" width="23.85546875" customWidth="1"/>
    <col min="10719" max="10719" width="9" customWidth="1"/>
    <col min="10720" max="10720" width="23.85546875" customWidth="1"/>
    <col min="10721" max="10721" width="9" customWidth="1"/>
    <col min="10973" max="10973" width="52.85546875" customWidth="1"/>
    <col min="10974" max="10974" width="23.85546875" customWidth="1"/>
    <col min="10975" max="10975" width="9" customWidth="1"/>
    <col min="10976" max="10976" width="23.85546875" customWidth="1"/>
    <col min="10977" max="10977" width="9" customWidth="1"/>
    <col min="11229" max="11229" width="52.85546875" customWidth="1"/>
    <col min="11230" max="11230" width="23.85546875" customWidth="1"/>
    <col min="11231" max="11231" width="9" customWidth="1"/>
    <col min="11232" max="11232" width="23.85546875" customWidth="1"/>
    <col min="11233" max="11233" width="9" customWidth="1"/>
    <col min="11485" max="11485" width="52.85546875" customWidth="1"/>
    <col min="11486" max="11486" width="23.85546875" customWidth="1"/>
    <col min="11487" max="11487" width="9" customWidth="1"/>
    <col min="11488" max="11488" width="23.85546875" customWidth="1"/>
    <col min="11489" max="11489" width="9" customWidth="1"/>
    <col min="11741" max="11741" width="52.85546875" customWidth="1"/>
    <col min="11742" max="11742" width="23.85546875" customWidth="1"/>
    <col min="11743" max="11743" width="9" customWidth="1"/>
    <col min="11744" max="11744" width="23.85546875" customWidth="1"/>
    <col min="11745" max="11745" width="9" customWidth="1"/>
    <col min="11997" max="11997" width="52.85546875" customWidth="1"/>
    <col min="11998" max="11998" width="23.85546875" customWidth="1"/>
    <col min="11999" max="11999" width="9" customWidth="1"/>
    <col min="12000" max="12000" width="23.85546875" customWidth="1"/>
    <col min="12001" max="12001" width="9" customWidth="1"/>
    <col min="12253" max="12253" width="52.85546875" customWidth="1"/>
    <col min="12254" max="12254" width="23.85546875" customWidth="1"/>
    <col min="12255" max="12255" width="9" customWidth="1"/>
    <col min="12256" max="12256" width="23.85546875" customWidth="1"/>
    <col min="12257" max="12257" width="9" customWidth="1"/>
    <col min="12509" max="12509" width="52.85546875" customWidth="1"/>
    <col min="12510" max="12510" width="23.85546875" customWidth="1"/>
    <col min="12511" max="12511" width="9" customWidth="1"/>
    <col min="12512" max="12512" width="23.85546875" customWidth="1"/>
    <col min="12513" max="12513" width="9" customWidth="1"/>
    <col min="12765" max="12765" width="52.85546875" customWidth="1"/>
    <col min="12766" max="12766" width="23.85546875" customWidth="1"/>
    <col min="12767" max="12767" width="9" customWidth="1"/>
    <col min="12768" max="12768" width="23.85546875" customWidth="1"/>
    <col min="12769" max="12769" width="9" customWidth="1"/>
    <col min="13021" max="13021" width="52.85546875" customWidth="1"/>
    <col min="13022" max="13022" width="23.85546875" customWidth="1"/>
    <col min="13023" max="13023" width="9" customWidth="1"/>
    <col min="13024" max="13024" width="23.85546875" customWidth="1"/>
    <col min="13025" max="13025" width="9" customWidth="1"/>
    <col min="13277" max="13277" width="52.85546875" customWidth="1"/>
    <col min="13278" max="13278" width="23.85546875" customWidth="1"/>
    <col min="13279" max="13279" width="9" customWidth="1"/>
    <col min="13280" max="13280" width="23.85546875" customWidth="1"/>
    <col min="13281" max="13281" width="9" customWidth="1"/>
    <col min="13533" max="13533" width="52.85546875" customWidth="1"/>
    <col min="13534" max="13534" width="23.85546875" customWidth="1"/>
    <col min="13535" max="13535" width="9" customWidth="1"/>
    <col min="13536" max="13536" width="23.85546875" customWidth="1"/>
    <col min="13537" max="13537" width="9" customWidth="1"/>
    <col min="13789" max="13789" width="52.85546875" customWidth="1"/>
    <col min="13790" max="13790" width="23.85546875" customWidth="1"/>
    <col min="13791" max="13791" width="9" customWidth="1"/>
    <col min="13792" max="13792" width="23.85546875" customWidth="1"/>
    <col min="13793" max="13793" width="9" customWidth="1"/>
    <col min="14045" max="14045" width="52.85546875" customWidth="1"/>
    <col min="14046" max="14046" width="23.85546875" customWidth="1"/>
    <col min="14047" max="14047" width="9" customWidth="1"/>
    <col min="14048" max="14048" width="23.85546875" customWidth="1"/>
    <col min="14049" max="14049" width="9" customWidth="1"/>
    <col min="14301" max="14301" width="52.85546875" customWidth="1"/>
    <col min="14302" max="14302" width="23.85546875" customWidth="1"/>
    <col min="14303" max="14303" width="9" customWidth="1"/>
    <col min="14304" max="14304" width="23.85546875" customWidth="1"/>
    <col min="14305" max="14305" width="9" customWidth="1"/>
    <col min="14557" max="14557" width="52.85546875" customWidth="1"/>
    <col min="14558" max="14558" width="23.85546875" customWidth="1"/>
    <col min="14559" max="14559" width="9" customWidth="1"/>
    <col min="14560" max="14560" width="23.85546875" customWidth="1"/>
    <col min="14561" max="14561" width="9" customWidth="1"/>
    <col min="14813" max="14813" width="52.85546875" customWidth="1"/>
    <col min="14814" max="14814" width="23.85546875" customWidth="1"/>
    <col min="14815" max="14815" width="9" customWidth="1"/>
    <col min="14816" max="14816" width="23.85546875" customWidth="1"/>
    <col min="14817" max="14817" width="9" customWidth="1"/>
    <col min="15069" max="15069" width="52.85546875" customWidth="1"/>
    <col min="15070" max="15070" width="23.85546875" customWidth="1"/>
    <col min="15071" max="15071" width="9" customWidth="1"/>
    <col min="15072" max="15072" width="23.85546875" customWidth="1"/>
    <col min="15073" max="15073" width="9" customWidth="1"/>
    <col min="15325" max="15325" width="52.85546875" customWidth="1"/>
    <col min="15326" max="15326" width="23.85546875" customWidth="1"/>
    <col min="15327" max="15327" width="9" customWidth="1"/>
    <col min="15328" max="15328" width="23.85546875" customWidth="1"/>
    <col min="15329" max="15329" width="9" customWidth="1"/>
    <col min="15581" max="15581" width="52.85546875" customWidth="1"/>
    <col min="15582" max="15582" width="23.85546875" customWidth="1"/>
    <col min="15583" max="15583" width="9" customWidth="1"/>
    <col min="15584" max="15584" width="23.85546875" customWidth="1"/>
    <col min="15585" max="15585" width="9" customWidth="1"/>
    <col min="15837" max="15837" width="52.85546875" customWidth="1"/>
    <col min="15838" max="15838" width="23.85546875" customWidth="1"/>
    <col min="15839" max="15839" width="9" customWidth="1"/>
    <col min="15840" max="15840" width="23.85546875" customWidth="1"/>
    <col min="15841" max="15841" width="9" customWidth="1"/>
    <col min="16093" max="16093" width="52.85546875" customWidth="1"/>
    <col min="16094" max="16094" width="23.85546875" customWidth="1"/>
    <col min="16095" max="16095" width="9" customWidth="1"/>
    <col min="16096" max="16096" width="23.85546875" customWidth="1"/>
    <col min="16097" max="16097" width="9" customWidth="1"/>
  </cols>
  <sheetData>
    <row r="2" spans="2:3" s="25" customFormat="1" x14ac:dyDescent="0.25">
      <c r="B2"/>
      <c r="C2"/>
    </row>
    <row r="3" spans="2:3" s="25" customFormat="1" ht="12.75" x14ac:dyDescent="0.2">
      <c r="B3" s="51" t="s">
        <v>0</v>
      </c>
      <c r="C3" s="51"/>
    </row>
    <row r="4" spans="2:3" s="25" customFormat="1" ht="12.75" x14ac:dyDescent="0.2">
      <c r="B4" s="51"/>
      <c r="C4" s="51"/>
    </row>
    <row r="5" spans="2:3" s="25" customFormat="1" ht="12.75" x14ac:dyDescent="0.2">
      <c r="B5" s="52" t="s">
        <v>1</v>
      </c>
      <c r="C5" s="52"/>
    </row>
    <row r="6" spans="2:3" s="25" customFormat="1" ht="12.75" x14ac:dyDescent="0.2">
      <c r="B6" s="53"/>
      <c r="C6" s="53"/>
    </row>
    <row r="7" spans="2:3" s="25" customFormat="1" ht="12.75" x14ac:dyDescent="0.2">
      <c r="B7" s="54" t="s">
        <v>2</v>
      </c>
      <c r="C7" s="54"/>
    </row>
    <row r="8" spans="2:3" s="25" customFormat="1" x14ac:dyDescent="0.25">
      <c r="B8" s="55" t="s">
        <v>95</v>
      </c>
      <c r="C8" s="55"/>
    </row>
    <row r="9" spans="2:3" x14ac:dyDescent="0.25">
      <c r="B9" s="2"/>
      <c r="C9" s="2"/>
    </row>
    <row r="10" spans="2:3" x14ac:dyDescent="0.25">
      <c r="B10" s="3" t="s">
        <v>3</v>
      </c>
      <c r="C10" s="43"/>
    </row>
    <row r="11" spans="2:3" x14ac:dyDescent="0.25">
      <c r="B11" s="56" t="s">
        <v>4</v>
      </c>
      <c r="C11" s="56"/>
    </row>
    <row r="12" spans="2:3" x14ac:dyDescent="0.25">
      <c r="B12" s="50" t="s">
        <v>5</v>
      </c>
      <c r="C12" s="50"/>
    </row>
    <row r="13" spans="2:3" x14ac:dyDescent="0.25">
      <c r="B13" s="58" t="s">
        <v>6</v>
      </c>
      <c r="C13" s="58"/>
    </row>
    <row r="14" spans="2:3" x14ac:dyDescent="0.25">
      <c r="B14" s="4" t="s">
        <v>48</v>
      </c>
      <c r="C14" s="5">
        <f>SUM(C15)</f>
        <v>1580.9</v>
      </c>
    </row>
    <row r="15" spans="2:3" x14ac:dyDescent="0.25">
      <c r="B15" s="6" t="s">
        <v>50</v>
      </c>
      <c r="C15" s="17">
        <v>1580.9</v>
      </c>
    </row>
    <row r="16" spans="2:3" x14ac:dyDescent="0.25">
      <c r="B16" s="4" t="s">
        <v>7</v>
      </c>
      <c r="C16" s="5">
        <f>SUM(C17:C46)</f>
        <v>235117.51</v>
      </c>
    </row>
    <row r="17" spans="2:3" s="1" customFormat="1" ht="12.75" x14ac:dyDescent="0.2">
      <c r="B17" s="40" t="s">
        <v>59</v>
      </c>
      <c r="C17" s="17">
        <v>27458.99</v>
      </c>
    </row>
    <row r="18" spans="2:3" s="1" customFormat="1" ht="12.75" x14ac:dyDescent="0.2">
      <c r="B18" s="40" t="s">
        <v>60</v>
      </c>
      <c r="C18" s="17">
        <v>49618.25</v>
      </c>
    </row>
    <row r="19" spans="2:3" s="1" customFormat="1" ht="12.75" x14ac:dyDescent="0.2">
      <c r="B19" s="40" t="s">
        <v>61</v>
      </c>
      <c r="C19" s="17">
        <v>11748.94</v>
      </c>
    </row>
    <row r="20" spans="2:3" s="1" customFormat="1" ht="12.75" x14ac:dyDescent="0.2">
      <c r="B20" s="40" t="s">
        <v>62</v>
      </c>
      <c r="C20" s="17">
        <v>7984.66</v>
      </c>
    </row>
    <row r="21" spans="2:3" s="1" customFormat="1" ht="12.75" x14ac:dyDescent="0.2">
      <c r="B21" s="40" t="s">
        <v>63</v>
      </c>
      <c r="C21" s="17">
        <v>7997.5</v>
      </c>
    </row>
    <row r="22" spans="2:3" s="1" customFormat="1" ht="12.75" x14ac:dyDescent="0.2">
      <c r="B22" s="40" t="s">
        <v>64</v>
      </c>
      <c r="C22" s="17">
        <v>2126.7199999999998</v>
      </c>
    </row>
    <row r="23" spans="2:3" s="1" customFormat="1" ht="12.75" x14ac:dyDescent="0.2">
      <c r="B23" s="40" t="s">
        <v>65</v>
      </c>
      <c r="C23" s="17">
        <v>5735.62</v>
      </c>
    </row>
    <row r="24" spans="2:3" s="1" customFormat="1" ht="12.75" x14ac:dyDescent="0.2">
      <c r="B24" s="40" t="s">
        <v>66</v>
      </c>
      <c r="C24" s="17">
        <v>36.4</v>
      </c>
    </row>
    <row r="25" spans="2:3" s="1" customFormat="1" ht="12.75" x14ac:dyDescent="0.2">
      <c r="B25" s="40" t="s">
        <v>67</v>
      </c>
      <c r="C25" s="17">
        <v>11386.7</v>
      </c>
    </row>
    <row r="26" spans="2:3" s="1" customFormat="1" ht="12.75" x14ac:dyDescent="0.2">
      <c r="B26" s="40" t="s">
        <v>87</v>
      </c>
      <c r="C26" s="17">
        <v>31488.720000000001</v>
      </c>
    </row>
    <row r="27" spans="2:3" s="1" customFormat="1" ht="12.75" x14ac:dyDescent="0.2">
      <c r="B27" s="40" t="s">
        <v>90</v>
      </c>
      <c r="C27" s="17">
        <v>0</v>
      </c>
    </row>
    <row r="28" spans="2:3" s="1" customFormat="1" ht="12.75" x14ac:dyDescent="0.2">
      <c r="B28" s="40" t="s">
        <v>68</v>
      </c>
      <c r="C28" s="17">
        <v>5705.57</v>
      </c>
    </row>
    <row r="29" spans="2:3" s="1" customFormat="1" ht="12.75" x14ac:dyDescent="0.2">
      <c r="B29" s="40" t="s">
        <v>69</v>
      </c>
      <c r="C29" s="17">
        <v>14514.52</v>
      </c>
    </row>
    <row r="30" spans="2:3" s="1" customFormat="1" ht="12.75" x14ac:dyDescent="0.2">
      <c r="B30" s="40" t="s">
        <v>70</v>
      </c>
      <c r="C30" s="17">
        <v>7051.65</v>
      </c>
    </row>
    <row r="31" spans="2:3" s="1" customFormat="1" ht="12.75" x14ac:dyDescent="0.2">
      <c r="B31" s="40" t="s">
        <v>71</v>
      </c>
      <c r="C31" s="17">
        <v>4633.74</v>
      </c>
    </row>
    <row r="32" spans="2:3" s="1" customFormat="1" ht="12.75" x14ac:dyDescent="0.2">
      <c r="B32" s="40" t="s">
        <v>72</v>
      </c>
      <c r="C32" s="45">
        <v>1759.6</v>
      </c>
    </row>
    <row r="33" spans="2:3" s="1" customFormat="1" ht="12.75" x14ac:dyDescent="0.2">
      <c r="B33" s="40" t="s">
        <v>73</v>
      </c>
      <c r="C33" s="17">
        <v>2844.43</v>
      </c>
    </row>
    <row r="34" spans="2:3" s="1" customFormat="1" ht="12.75" x14ac:dyDescent="0.2">
      <c r="B34" s="40" t="s">
        <v>74</v>
      </c>
      <c r="C34" s="17">
        <v>1257.47</v>
      </c>
    </row>
    <row r="35" spans="2:3" s="1" customFormat="1" ht="12.75" x14ac:dyDescent="0.2">
      <c r="B35" s="40" t="s">
        <v>75</v>
      </c>
      <c r="C35" s="17">
        <v>849.66</v>
      </c>
    </row>
    <row r="36" spans="2:3" s="1" customFormat="1" ht="12.75" x14ac:dyDescent="0.2">
      <c r="B36" s="42" t="s">
        <v>86</v>
      </c>
      <c r="C36" s="17">
        <v>0</v>
      </c>
    </row>
    <row r="37" spans="2:3" s="1" customFormat="1" ht="12.75" x14ac:dyDescent="0.2">
      <c r="B37" s="40" t="s">
        <v>91</v>
      </c>
      <c r="C37" s="17">
        <v>2100</v>
      </c>
    </row>
    <row r="38" spans="2:3" s="1" customFormat="1" ht="12.75" x14ac:dyDescent="0.2">
      <c r="B38" s="40" t="s">
        <v>76</v>
      </c>
      <c r="C38" s="17">
        <v>0</v>
      </c>
    </row>
    <row r="39" spans="2:3" s="1" customFormat="1" ht="12.75" x14ac:dyDescent="0.2">
      <c r="B39" s="40" t="s">
        <v>77</v>
      </c>
      <c r="C39" s="17">
        <v>202.3</v>
      </c>
    </row>
    <row r="40" spans="2:3" s="1" customFormat="1" ht="12.75" x14ac:dyDescent="0.2">
      <c r="B40" s="42" t="s">
        <v>78</v>
      </c>
      <c r="C40" s="17"/>
    </row>
    <row r="41" spans="2:3" s="1" customFormat="1" ht="12.75" x14ac:dyDescent="0.2">
      <c r="B41" s="40" t="s">
        <v>79</v>
      </c>
      <c r="C41" s="17">
        <v>11765.6</v>
      </c>
    </row>
    <row r="42" spans="2:3" s="1" customFormat="1" ht="12.75" x14ac:dyDescent="0.2">
      <c r="B42" s="40" t="s">
        <v>80</v>
      </c>
      <c r="C42" s="17">
        <v>40.200000000000003</v>
      </c>
    </row>
    <row r="43" spans="2:3" s="1" customFormat="1" ht="12.75" x14ac:dyDescent="0.2">
      <c r="B43" s="40" t="s">
        <v>81</v>
      </c>
      <c r="C43" s="17">
        <v>8326.98</v>
      </c>
    </row>
    <row r="44" spans="2:3" s="1" customFormat="1" ht="12.75" x14ac:dyDescent="0.2">
      <c r="B44" s="40" t="s">
        <v>82</v>
      </c>
      <c r="C44" s="17">
        <v>483.5</v>
      </c>
    </row>
    <row r="45" spans="2:3" s="1" customFormat="1" ht="12.75" x14ac:dyDescent="0.2">
      <c r="B45" s="40" t="s">
        <v>83</v>
      </c>
      <c r="C45" s="17">
        <v>9238.0400000000009</v>
      </c>
    </row>
    <row r="46" spans="2:3" s="1" customFormat="1" ht="12.75" x14ac:dyDescent="0.2">
      <c r="B46" s="40" t="s">
        <v>84</v>
      </c>
      <c r="C46" s="17">
        <v>8761.75</v>
      </c>
    </row>
    <row r="47" spans="2:3" x14ac:dyDescent="0.25">
      <c r="B47" s="4" t="s">
        <v>8</v>
      </c>
      <c r="C47" s="5">
        <f>SUM(C48:C49)</f>
        <v>10914.93</v>
      </c>
    </row>
    <row r="48" spans="2:3" s="1" customFormat="1" ht="12.75" x14ac:dyDescent="0.2">
      <c r="B48" s="6" t="s">
        <v>9</v>
      </c>
      <c r="C48" s="17">
        <v>10914.93</v>
      </c>
    </row>
    <row r="49" spans="2:3" s="1" customFormat="1" ht="12.75" x14ac:dyDescent="0.2">
      <c r="B49" s="6" t="s">
        <v>39</v>
      </c>
      <c r="C49" s="17">
        <v>0</v>
      </c>
    </row>
    <row r="50" spans="2:3" s="1" customFormat="1" ht="12.75" x14ac:dyDescent="0.2">
      <c r="B50" s="30" t="s">
        <v>47</v>
      </c>
      <c r="C50" s="27">
        <f>SUM(C51)</f>
        <v>109.38</v>
      </c>
    </row>
    <row r="51" spans="2:3" s="1" customFormat="1" ht="12.75" x14ac:dyDescent="0.2">
      <c r="B51" s="6" t="s">
        <v>49</v>
      </c>
      <c r="C51" s="7">
        <v>109.38</v>
      </c>
    </row>
    <row r="52" spans="2:3" x14ac:dyDescent="0.25">
      <c r="B52" s="8" t="s">
        <v>10</v>
      </c>
      <c r="C52" s="26">
        <f>C14+C16+C47+C50</f>
        <v>247722.72</v>
      </c>
    </row>
    <row r="53" spans="2:3" x14ac:dyDescent="0.25">
      <c r="B53" s="8" t="s">
        <v>40</v>
      </c>
      <c r="C53" s="26">
        <v>0</v>
      </c>
    </row>
    <row r="54" spans="2:3" x14ac:dyDescent="0.25">
      <c r="B54" s="8" t="s">
        <v>51</v>
      </c>
      <c r="C54" s="26">
        <v>0</v>
      </c>
    </row>
    <row r="55" spans="2:3" x14ac:dyDescent="0.25">
      <c r="B55" s="10" t="s">
        <v>11</v>
      </c>
      <c r="C55" s="9">
        <v>1235.73</v>
      </c>
    </row>
    <row r="56" spans="2:3" x14ac:dyDescent="0.25">
      <c r="B56" s="11" t="s">
        <v>12</v>
      </c>
      <c r="C56" s="9">
        <f>C52+C54+C55</f>
        <v>248958.45</v>
      </c>
    </row>
    <row r="57" spans="2:3" x14ac:dyDescent="0.25">
      <c r="B57" s="12" t="s">
        <v>4</v>
      </c>
      <c r="C57" s="13"/>
    </row>
    <row r="58" spans="2:3" x14ac:dyDescent="0.25">
      <c r="B58" s="3" t="s">
        <v>13</v>
      </c>
      <c r="C58" s="43"/>
    </row>
    <row r="59" spans="2:3" x14ac:dyDescent="0.25">
      <c r="B59" s="56" t="s">
        <v>4</v>
      </c>
      <c r="C59" s="56"/>
    </row>
    <row r="60" spans="2:3" x14ac:dyDescent="0.25">
      <c r="B60" s="59" t="s">
        <v>14</v>
      </c>
      <c r="C60" s="59"/>
    </row>
    <row r="61" spans="2:3" x14ac:dyDescent="0.25">
      <c r="B61" s="60" t="s">
        <v>15</v>
      </c>
      <c r="C61" s="60"/>
    </row>
    <row r="62" spans="2:3" x14ac:dyDescent="0.25">
      <c r="B62" s="4" t="s">
        <v>16</v>
      </c>
      <c r="C62" s="5">
        <v>188403.48</v>
      </c>
    </row>
    <row r="63" spans="2:3" x14ac:dyDescent="0.25">
      <c r="B63" s="4" t="s">
        <v>17</v>
      </c>
      <c r="C63" s="5">
        <v>1246.5</v>
      </c>
    </row>
    <row r="64" spans="2:3" x14ac:dyDescent="0.25">
      <c r="B64" s="4" t="s">
        <v>18</v>
      </c>
      <c r="C64" s="15">
        <v>9567.74</v>
      </c>
    </row>
    <row r="65" spans="2:3" x14ac:dyDescent="0.25">
      <c r="B65" s="4" t="s">
        <v>31</v>
      </c>
      <c r="C65" s="5">
        <v>1699.16</v>
      </c>
    </row>
    <row r="66" spans="2:3" x14ac:dyDescent="0.25">
      <c r="B66" s="14" t="s">
        <v>32</v>
      </c>
      <c r="C66" s="15">
        <v>1674.81</v>
      </c>
    </row>
    <row r="67" spans="2:3" x14ac:dyDescent="0.25">
      <c r="B67" s="14" t="s">
        <v>36</v>
      </c>
      <c r="C67" s="15">
        <v>0</v>
      </c>
    </row>
    <row r="68" spans="2:3" x14ac:dyDescent="0.25">
      <c r="B68" s="14" t="s">
        <v>38</v>
      </c>
      <c r="C68" s="15">
        <v>0</v>
      </c>
    </row>
    <row r="69" spans="2:3" x14ac:dyDescent="0.25">
      <c r="B69" s="14" t="s">
        <v>19</v>
      </c>
      <c r="C69" s="15">
        <v>54864.22</v>
      </c>
    </row>
    <row r="70" spans="2:3" x14ac:dyDescent="0.25">
      <c r="B70" s="14" t="s">
        <v>20</v>
      </c>
      <c r="C70" s="15">
        <v>31850</v>
      </c>
    </row>
    <row r="71" spans="2:3" x14ac:dyDescent="0.25">
      <c r="B71" s="4" t="s">
        <v>42</v>
      </c>
      <c r="C71" s="5">
        <v>32156.66</v>
      </c>
    </row>
    <row r="72" spans="2:3" x14ac:dyDescent="0.25">
      <c r="B72" s="4" t="s">
        <v>37</v>
      </c>
      <c r="C72" s="5">
        <v>0</v>
      </c>
    </row>
    <row r="73" spans="2:3" x14ac:dyDescent="0.25">
      <c r="B73" s="4" t="s">
        <v>45</v>
      </c>
      <c r="C73" s="5">
        <v>839.03</v>
      </c>
    </row>
    <row r="74" spans="2:3" x14ac:dyDescent="0.25">
      <c r="B74" s="14" t="s">
        <v>21</v>
      </c>
      <c r="C74" s="15">
        <f>SUM(C75:C77)</f>
        <v>325627.18999999994</v>
      </c>
    </row>
    <row r="75" spans="2:3" s="1" customFormat="1" ht="12.75" x14ac:dyDescent="0.2">
      <c r="B75" s="16" t="s">
        <v>22</v>
      </c>
      <c r="C75" s="17">
        <v>323866.05</v>
      </c>
    </row>
    <row r="76" spans="2:3" s="1" customFormat="1" ht="12.75" x14ac:dyDescent="0.2">
      <c r="B76" s="16" t="s">
        <v>23</v>
      </c>
      <c r="C76" s="17">
        <v>1588.73</v>
      </c>
    </row>
    <row r="77" spans="2:3" s="1" customFormat="1" ht="12.75" x14ac:dyDescent="0.2">
      <c r="B77" s="16" t="s">
        <v>43</v>
      </c>
      <c r="C77" s="33">
        <v>172.41</v>
      </c>
    </row>
    <row r="78" spans="2:3" s="1" customFormat="1" ht="12.75" x14ac:dyDescent="0.2">
      <c r="B78" s="16" t="s">
        <v>53</v>
      </c>
      <c r="C78" s="17">
        <v>0</v>
      </c>
    </row>
    <row r="79" spans="2:3" x14ac:dyDescent="0.25">
      <c r="B79" s="18" t="s">
        <v>24</v>
      </c>
      <c r="C79" s="15">
        <f>SUM(C80+C81)</f>
        <v>0</v>
      </c>
    </row>
    <row r="80" spans="2:3" x14ac:dyDescent="0.25">
      <c r="B80" s="16" t="s">
        <v>41</v>
      </c>
      <c r="C80" s="17">
        <v>0</v>
      </c>
    </row>
    <row r="81" spans="2:3" x14ac:dyDescent="0.25">
      <c r="B81" s="16" t="s">
        <v>44</v>
      </c>
      <c r="C81" s="17">
        <v>0</v>
      </c>
    </row>
    <row r="82" spans="2:3" x14ac:dyDescent="0.25">
      <c r="B82" s="18" t="s">
        <v>100</v>
      </c>
      <c r="C82" s="28">
        <v>30733.62</v>
      </c>
    </row>
    <row r="83" spans="2:3" x14ac:dyDescent="0.25">
      <c r="B83" s="18" t="s">
        <v>25</v>
      </c>
      <c r="C83" s="19">
        <v>413.76</v>
      </c>
    </row>
    <row r="84" spans="2:3" x14ac:dyDescent="0.25">
      <c r="B84" s="18" t="s">
        <v>26</v>
      </c>
      <c r="C84" s="19">
        <v>8210</v>
      </c>
    </row>
    <row r="85" spans="2:3" x14ac:dyDescent="0.25">
      <c r="B85" s="4" t="s">
        <v>27</v>
      </c>
      <c r="C85" s="5">
        <v>0</v>
      </c>
    </row>
    <row r="86" spans="2:3" x14ac:dyDescent="0.25">
      <c r="B86" s="4" t="s">
        <v>35</v>
      </c>
      <c r="C86" s="5">
        <v>0</v>
      </c>
    </row>
    <row r="87" spans="2:3" x14ac:dyDescent="0.25">
      <c r="B87" s="4" t="s">
        <v>88</v>
      </c>
      <c r="C87" s="5">
        <v>0.66</v>
      </c>
    </row>
    <row r="88" spans="2:3" x14ac:dyDescent="0.25">
      <c r="B88" s="8" t="s">
        <v>28</v>
      </c>
      <c r="C88" s="9">
        <f>SUM(C62+C63+C64+C65+C66+C67+C69+C70+C71+C72+C73+C74+C79+C82+C83+C84+C85+C86+C87)</f>
        <v>687286.83000000007</v>
      </c>
    </row>
    <row r="89" spans="2:3" x14ac:dyDescent="0.25">
      <c r="B89" s="8" t="s">
        <v>34</v>
      </c>
      <c r="C89" s="9">
        <v>3426.42</v>
      </c>
    </row>
    <row r="90" spans="2:3" x14ac:dyDescent="0.25">
      <c r="B90" s="8" t="s">
        <v>33</v>
      </c>
      <c r="C90" s="9">
        <v>0</v>
      </c>
    </row>
    <row r="91" spans="2:3" x14ac:dyDescent="0.25">
      <c r="B91" s="20" t="s">
        <v>29</v>
      </c>
      <c r="C91" s="9">
        <f>C88+C89+C90</f>
        <v>690713.25000000012</v>
      </c>
    </row>
    <row r="92" spans="2:3" x14ac:dyDescent="0.25">
      <c r="B92" s="21"/>
      <c r="C92" s="5"/>
    </row>
    <row r="93" spans="2:3" s="23" customFormat="1" ht="15.75" thickBot="1" x14ac:dyDescent="0.3">
      <c r="B93" s="22" t="s">
        <v>30</v>
      </c>
      <c r="C93" s="31">
        <f>C56-C91</f>
        <v>-441754.8000000001</v>
      </c>
    </row>
    <row r="94" spans="2:3" ht="15.75" thickTop="1" x14ac:dyDescent="0.25">
      <c r="B94" s="61" t="s">
        <v>4</v>
      </c>
      <c r="C94" s="61"/>
    </row>
    <row r="95" spans="2:3" x14ac:dyDescent="0.25">
      <c r="B95" s="57" t="s">
        <v>85</v>
      </c>
      <c r="C95" s="57"/>
    </row>
    <row r="96" spans="2:3" x14ac:dyDescent="0.25">
      <c r="B96" s="57" t="s">
        <v>102</v>
      </c>
      <c r="C96" s="57"/>
    </row>
    <row r="97" spans="2:3" x14ac:dyDescent="0.25">
      <c r="B97" s="24"/>
      <c r="C97" s="24"/>
    </row>
    <row r="98" spans="2:3" x14ac:dyDescent="0.25">
      <c r="B98" s="29"/>
      <c r="C98" s="24"/>
    </row>
    <row r="99" spans="2:3" x14ac:dyDescent="0.25">
      <c r="B99" s="29"/>
      <c r="C99" s="24"/>
    </row>
    <row r="100" spans="2:3" x14ac:dyDescent="0.25">
      <c r="B100" s="24"/>
      <c r="C100" s="24"/>
    </row>
  </sheetData>
  <mergeCells count="13">
    <mergeCell ref="B12:C12"/>
    <mergeCell ref="B3:C4"/>
    <mergeCell ref="B5:C6"/>
    <mergeCell ref="B7:C7"/>
    <mergeCell ref="B8:C8"/>
    <mergeCell ref="B11:C11"/>
    <mergeCell ref="B96:C96"/>
    <mergeCell ref="B13:C13"/>
    <mergeCell ref="B59:C59"/>
    <mergeCell ref="B60:C60"/>
    <mergeCell ref="B61:C61"/>
    <mergeCell ref="B94:C94"/>
    <mergeCell ref="B95:C95"/>
  </mergeCells>
  <pageMargins left="0.7" right="0.7" top="0.75" bottom="0.75" header="0.3" footer="0.3"/>
  <pageSetup paperSize="190" scale="66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01"/>
  <sheetViews>
    <sheetView workbookViewId="0">
      <selection activeCell="C2" sqref="C2"/>
    </sheetView>
  </sheetViews>
  <sheetFormatPr baseColWidth="10" defaultColWidth="9.140625" defaultRowHeight="15" x14ac:dyDescent="0.25"/>
  <cols>
    <col min="1" max="1" width="20.140625" customWidth="1"/>
    <col min="2" max="2" width="69.42578125" customWidth="1"/>
    <col min="3" max="3" width="23.85546875" customWidth="1"/>
    <col min="4" max="4" width="12.140625" customWidth="1"/>
    <col min="221" max="221" width="52.85546875" customWidth="1"/>
    <col min="222" max="222" width="23.85546875" customWidth="1"/>
    <col min="223" max="223" width="9" customWidth="1"/>
    <col min="224" max="224" width="23.85546875" customWidth="1"/>
    <col min="225" max="225" width="9" customWidth="1"/>
    <col min="477" max="477" width="52.85546875" customWidth="1"/>
    <col min="478" max="478" width="23.85546875" customWidth="1"/>
    <col min="479" max="479" width="9" customWidth="1"/>
    <col min="480" max="480" width="23.85546875" customWidth="1"/>
    <col min="481" max="481" width="9" customWidth="1"/>
    <col min="733" max="733" width="52.85546875" customWidth="1"/>
    <col min="734" max="734" width="23.85546875" customWidth="1"/>
    <col min="735" max="735" width="9" customWidth="1"/>
    <col min="736" max="736" width="23.85546875" customWidth="1"/>
    <col min="737" max="737" width="9" customWidth="1"/>
    <col min="989" max="989" width="52.85546875" customWidth="1"/>
    <col min="990" max="990" width="23.85546875" customWidth="1"/>
    <col min="991" max="991" width="9" customWidth="1"/>
    <col min="992" max="992" width="23.85546875" customWidth="1"/>
    <col min="993" max="993" width="9" customWidth="1"/>
    <col min="1245" max="1245" width="52.85546875" customWidth="1"/>
    <col min="1246" max="1246" width="23.85546875" customWidth="1"/>
    <col min="1247" max="1247" width="9" customWidth="1"/>
    <col min="1248" max="1248" width="23.85546875" customWidth="1"/>
    <col min="1249" max="1249" width="9" customWidth="1"/>
    <col min="1501" max="1501" width="52.85546875" customWidth="1"/>
    <col min="1502" max="1502" width="23.85546875" customWidth="1"/>
    <col min="1503" max="1503" width="9" customWidth="1"/>
    <col min="1504" max="1504" width="23.85546875" customWidth="1"/>
    <col min="1505" max="1505" width="9" customWidth="1"/>
    <col min="1757" max="1757" width="52.85546875" customWidth="1"/>
    <col min="1758" max="1758" width="23.85546875" customWidth="1"/>
    <col min="1759" max="1759" width="9" customWidth="1"/>
    <col min="1760" max="1760" width="23.85546875" customWidth="1"/>
    <col min="1761" max="1761" width="9" customWidth="1"/>
    <col min="2013" max="2013" width="52.85546875" customWidth="1"/>
    <col min="2014" max="2014" width="23.85546875" customWidth="1"/>
    <col min="2015" max="2015" width="9" customWidth="1"/>
    <col min="2016" max="2016" width="23.85546875" customWidth="1"/>
    <col min="2017" max="2017" width="9" customWidth="1"/>
    <col min="2269" max="2269" width="52.85546875" customWidth="1"/>
    <col min="2270" max="2270" width="23.85546875" customWidth="1"/>
    <col min="2271" max="2271" width="9" customWidth="1"/>
    <col min="2272" max="2272" width="23.85546875" customWidth="1"/>
    <col min="2273" max="2273" width="9" customWidth="1"/>
    <col min="2525" max="2525" width="52.85546875" customWidth="1"/>
    <col min="2526" max="2526" width="23.85546875" customWidth="1"/>
    <col min="2527" max="2527" width="9" customWidth="1"/>
    <col min="2528" max="2528" width="23.85546875" customWidth="1"/>
    <col min="2529" max="2529" width="9" customWidth="1"/>
    <col min="2781" max="2781" width="52.85546875" customWidth="1"/>
    <col min="2782" max="2782" width="23.85546875" customWidth="1"/>
    <col min="2783" max="2783" width="9" customWidth="1"/>
    <col min="2784" max="2784" width="23.85546875" customWidth="1"/>
    <col min="2785" max="2785" width="9" customWidth="1"/>
    <col min="3037" max="3037" width="52.85546875" customWidth="1"/>
    <col min="3038" max="3038" width="23.85546875" customWidth="1"/>
    <col min="3039" max="3039" width="9" customWidth="1"/>
    <col min="3040" max="3040" width="23.85546875" customWidth="1"/>
    <col min="3041" max="3041" width="9" customWidth="1"/>
    <col min="3293" max="3293" width="52.85546875" customWidth="1"/>
    <col min="3294" max="3294" width="23.85546875" customWidth="1"/>
    <col min="3295" max="3295" width="9" customWidth="1"/>
    <col min="3296" max="3296" width="23.85546875" customWidth="1"/>
    <col min="3297" max="3297" width="9" customWidth="1"/>
    <col min="3549" max="3549" width="52.85546875" customWidth="1"/>
    <col min="3550" max="3550" width="23.85546875" customWidth="1"/>
    <col min="3551" max="3551" width="9" customWidth="1"/>
    <col min="3552" max="3552" width="23.85546875" customWidth="1"/>
    <col min="3553" max="3553" width="9" customWidth="1"/>
    <col min="3805" max="3805" width="52.85546875" customWidth="1"/>
    <col min="3806" max="3806" width="23.85546875" customWidth="1"/>
    <col min="3807" max="3807" width="9" customWidth="1"/>
    <col min="3808" max="3808" width="23.85546875" customWidth="1"/>
    <col min="3809" max="3809" width="9" customWidth="1"/>
    <col min="4061" max="4061" width="52.85546875" customWidth="1"/>
    <col min="4062" max="4062" width="23.85546875" customWidth="1"/>
    <col min="4063" max="4063" width="9" customWidth="1"/>
    <col min="4064" max="4064" width="23.85546875" customWidth="1"/>
    <col min="4065" max="4065" width="9" customWidth="1"/>
    <col min="4317" max="4317" width="52.85546875" customWidth="1"/>
    <col min="4318" max="4318" width="23.85546875" customWidth="1"/>
    <col min="4319" max="4319" width="9" customWidth="1"/>
    <col min="4320" max="4320" width="23.85546875" customWidth="1"/>
    <col min="4321" max="4321" width="9" customWidth="1"/>
    <col min="4573" max="4573" width="52.85546875" customWidth="1"/>
    <col min="4574" max="4574" width="23.85546875" customWidth="1"/>
    <col min="4575" max="4575" width="9" customWidth="1"/>
    <col min="4576" max="4576" width="23.85546875" customWidth="1"/>
    <col min="4577" max="4577" width="9" customWidth="1"/>
    <col min="4829" max="4829" width="52.85546875" customWidth="1"/>
    <col min="4830" max="4830" width="23.85546875" customWidth="1"/>
    <col min="4831" max="4831" width="9" customWidth="1"/>
    <col min="4832" max="4832" width="23.85546875" customWidth="1"/>
    <col min="4833" max="4833" width="9" customWidth="1"/>
    <col min="5085" max="5085" width="52.85546875" customWidth="1"/>
    <col min="5086" max="5086" width="23.85546875" customWidth="1"/>
    <col min="5087" max="5087" width="9" customWidth="1"/>
    <col min="5088" max="5088" width="23.85546875" customWidth="1"/>
    <col min="5089" max="5089" width="9" customWidth="1"/>
    <col min="5341" max="5341" width="52.85546875" customWidth="1"/>
    <col min="5342" max="5342" width="23.85546875" customWidth="1"/>
    <col min="5343" max="5343" width="9" customWidth="1"/>
    <col min="5344" max="5344" width="23.85546875" customWidth="1"/>
    <col min="5345" max="5345" width="9" customWidth="1"/>
    <col min="5597" max="5597" width="52.85546875" customWidth="1"/>
    <col min="5598" max="5598" width="23.85546875" customWidth="1"/>
    <col min="5599" max="5599" width="9" customWidth="1"/>
    <col min="5600" max="5600" width="23.85546875" customWidth="1"/>
    <col min="5601" max="5601" width="9" customWidth="1"/>
    <col min="5853" max="5853" width="52.85546875" customWidth="1"/>
    <col min="5854" max="5854" width="23.85546875" customWidth="1"/>
    <col min="5855" max="5855" width="9" customWidth="1"/>
    <col min="5856" max="5856" width="23.85546875" customWidth="1"/>
    <col min="5857" max="5857" width="9" customWidth="1"/>
    <col min="6109" max="6109" width="52.85546875" customWidth="1"/>
    <col min="6110" max="6110" width="23.85546875" customWidth="1"/>
    <col min="6111" max="6111" width="9" customWidth="1"/>
    <col min="6112" max="6112" width="23.85546875" customWidth="1"/>
    <col min="6113" max="6113" width="9" customWidth="1"/>
    <col min="6365" max="6365" width="52.85546875" customWidth="1"/>
    <col min="6366" max="6366" width="23.85546875" customWidth="1"/>
    <col min="6367" max="6367" width="9" customWidth="1"/>
    <col min="6368" max="6368" width="23.85546875" customWidth="1"/>
    <col min="6369" max="6369" width="9" customWidth="1"/>
    <col min="6621" max="6621" width="52.85546875" customWidth="1"/>
    <col min="6622" max="6622" width="23.85546875" customWidth="1"/>
    <col min="6623" max="6623" width="9" customWidth="1"/>
    <col min="6624" max="6624" width="23.85546875" customWidth="1"/>
    <col min="6625" max="6625" width="9" customWidth="1"/>
    <col min="6877" max="6877" width="52.85546875" customWidth="1"/>
    <col min="6878" max="6878" width="23.85546875" customWidth="1"/>
    <col min="6879" max="6879" width="9" customWidth="1"/>
    <col min="6880" max="6880" width="23.85546875" customWidth="1"/>
    <col min="6881" max="6881" width="9" customWidth="1"/>
    <col min="7133" max="7133" width="52.85546875" customWidth="1"/>
    <col min="7134" max="7134" width="23.85546875" customWidth="1"/>
    <col min="7135" max="7135" width="9" customWidth="1"/>
    <col min="7136" max="7136" width="23.85546875" customWidth="1"/>
    <col min="7137" max="7137" width="9" customWidth="1"/>
    <col min="7389" max="7389" width="52.85546875" customWidth="1"/>
    <col min="7390" max="7390" width="23.85546875" customWidth="1"/>
    <col min="7391" max="7391" width="9" customWidth="1"/>
    <col min="7392" max="7392" width="23.85546875" customWidth="1"/>
    <col min="7393" max="7393" width="9" customWidth="1"/>
    <col min="7645" max="7645" width="52.85546875" customWidth="1"/>
    <col min="7646" max="7646" width="23.85546875" customWidth="1"/>
    <col min="7647" max="7647" width="9" customWidth="1"/>
    <col min="7648" max="7648" width="23.85546875" customWidth="1"/>
    <col min="7649" max="7649" width="9" customWidth="1"/>
    <col min="7901" max="7901" width="52.85546875" customWidth="1"/>
    <col min="7902" max="7902" width="23.85546875" customWidth="1"/>
    <col min="7903" max="7903" width="9" customWidth="1"/>
    <col min="7904" max="7904" width="23.85546875" customWidth="1"/>
    <col min="7905" max="7905" width="9" customWidth="1"/>
    <col min="8157" max="8157" width="52.85546875" customWidth="1"/>
    <col min="8158" max="8158" width="23.85546875" customWidth="1"/>
    <col min="8159" max="8159" width="9" customWidth="1"/>
    <col min="8160" max="8160" width="23.85546875" customWidth="1"/>
    <col min="8161" max="8161" width="9" customWidth="1"/>
    <col min="8413" max="8413" width="52.85546875" customWidth="1"/>
    <col min="8414" max="8414" width="23.85546875" customWidth="1"/>
    <col min="8415" max="8415" width="9" customWidth="1"/>
    <col min="8416" max="8416" width="23.85546875" customWidth="1"/>
    <col min="8417" max="8417" width="9" customWidth="1"/>
    <col min="8669" max="8669" width="52.85546875" customWidth="1"/>
    <col min="8670" max="8670" width="23.85546875" customWidth="1"/>
    <col min="8671" max="8671" width="9" customWidth="1"/>
    <col min="8672" max="8672" width="23.85546875" customWidth="1"/>
    <col min="8673" max="8673" width="9" customWidth="1"/>
    <col min="8925" max="8925" width="52.85546875" customWidth="1"/>
    <col min="8926" max="8926" width="23.85546875" customWidth="1"/>
    <col min="8927" max="8927" width="9" customWidth="1"/>
    <col min="8928" max="8928" width="23.85546875" customWidth="1"/>
    <col min="8929" max="8929" width="9" customWidth="1"/>
    <col min="9181" max="9181" width="52.85546875" customWidth="1"/>
    <col min="9182" max="9182" width="23.85546875" customWidth="1"/>
    <col min="9183" max="9183" width="9" customWidth="1"/>
    <col min="9184" max="9184" width="23.85546875" customWidth="1"/>
    <col min="9185" max="9185" width="9" customWidth="1"/>
    <col min="9437" max="9437" width="52.85546875" customWidth="1"/>
    <col min="9438" max="9438" width="23.85546875" customWidth="1"/>
    <col min="9439" max="9439" width="9" customWidth="1"/>
    <col min="9440" max="9440" width="23.85546875" customWidth="1"/>
    <col min="9441" max="9441" width="9" customWidth="1"/>
    <col min="9693" max="9693" width="52.85546875" customWidth="1"/>
    <col min="9694" max="9694" width="23.85546875" customWidth="1"/>
    <col min="9695" max="9695" width="9" customWidth="1"/>
    <col min="9696" max="9696" width="23.85546875" customWidth="1"/>
    <col min="9697" max="9697" width="9" customWidth="1"/>
    <col min="9949" max="9949" width="52.85546875" customWidth="1"/>
    <col min="9950" max="9950" width="23.85546875" customWidth="1"/>
    <col min="9951" max="9951" width="9" customWidth="1"/>
    <col min="9952" max="9952" width="23.85546875" customWidth="1"/>
    <col min="9953" max="9953" width="9" customWidth="1"/>
    <col min="10205" max="10205" width="52.85546875" customWidth="1"/>
    <col min="10206" max="10206" width="23.85546875" customWidth="1"/>
    <col min="10207" max="10207" width="9" customWidth="1"/>
    <col min="10208" max="10208" width="23.85546875" customWidth="1"/>
    <col min="10209" max="10209" width="9" customWidth="1"/>
    <col min="10461" max="10461" width="52.85546875" customWidth="1"/>
    <col min="10462" max="10462" width="23.85546875" customWidth="1"/>
    <col min="10463" max="10463" width="9" customWidth="1"/>
    <col min="10464" max="10464" width="23.85546875" customWidth="1"/>
    <col min="10465" max="10465" width="9" customWidth="1"/>
    <col min="10717" max="10717" width="52.85546875" customWidth="1"/>
    <col min="10718" max="10718" width="23.85546875" customWidth="1"/>
    <col min="10719" max="10719" width="9" customWidth="1"/>
    <col min="10720" max="10720" width="23.85546875" customWidth="1"/>
    <col min="10721" max="10721" width="9" customWidth="1"/>
    <col min="10973" max="10973" width="52.85546875" customWidth="1"/>
    <col min="10974" max="10974" width="23.85546875" customWidth="1"/>
    <col min="10975" max="10975" width="9" customWidth="1"/>
    <col min="10976" max="10976" width="23.85546875" customWidth="1"/>
    <col min="10977" max="10977" width="9" customWidth="1"/>
    <col min="11229" max="11229" width="52.85546875" customWidth="1"/>
    <col min="11230" max="11230" width="23.85546875" customWidth="1"/>
    <col min="11231" max="11231" width="9" customWidth="1"/>
    <col min="11232" max="11232" width="23.85546875" customWidth="1"/>
    <col min="11233" max="11233" width="9" customWidth="1"/>
    <col min="11485" max="11485" width="52.85546875" customWidth="1"/>
    <col min="11486" max="11486" width="23.85546875" customWidth="1"/>
    <col min="11487" max="11487" width="9" customWidth="1"/>
    <col min="11488" max="11488" width="23.85546875" customWidth="1"/>
    <col min="11489" max="11489" width="9" customWidth="1"/>
    <col min="11741" max="11741" width="52.85546875" customWidth="1"/>
    <col min="11742" max="11742" width="23.85546875" customWidth="1"/>
    <col min="11743" max="11743" width="9" customWidth="1"/>
    <col min="11744" max="11744" width="23.85546875" customWidth="1"/>
    <col min="11745" max="11745" width="9" customWidth="1"/>
    <col min="11997" max="11997" width="52.85546875" customWidth="1"/>
    <col min="11998" max="11998" width="23.85546875" customWidth="1"/>
    <col min="11999" max="11999" width="9" customWidth="1"/>
    <col min="12000" max="12000" width="23.85546875" customWidth="1"/>
    <col min="12001" max="12001" width="9" customWidth="1"/>
    <col min="12253" max="12253" width="52.85546875" customWidth="1"/>
    <col min="12254" max="12254" width="23.85546875" customWidth="1"/>
    <col min="12255" max="12255" width="9" customWidth="1"/>
    <col min="12256" max="12256" width="23.85546875" customWidth="1"/>
    <col min="12257" max="12257" width="9" customWidth="1"/>
    <col min="12509" max="12509" width="52.85546875" customWidth="1"/>
    <col min="12510" max="12510" width="23.85546875" customWidth="1"/>
    <col min="12511" max="12511" width="9" customWidth="1"/>
    <col min="12512" max="12512" width="23.85546875" customWidth="1"/>
    <col min="12513" max="12513" width="9" customWidth="1"/>
    <col min="12765" max="12765" width="52.85546875" customWidth="1"/>
    <col min="12766" max="12766" width="23.85546875" customWidth="1"/>
    <col min="12767" max="12767" width="9" customWidth="1"/>
    <col min="12768" max="12768" width="23.85546875" customWidth="1"/>
    <col min="12769" max="12769" width="9" customWidth="1"/>
    <col min="13021" max="13021" width="52.85546875" customWidth="1"/>
    <col min="13022" max="13022" width="23.85546875" customWidth="1"/>
    <col min="13023" max="13023" width="9" customWidth="1"/>
    <col min="13024" max="13024" width="23.85546875" customWidth="1"/>
    <col min="13025" max="13025" width="9" customWidth="1"/>
    <col min="13277" max="13277" width="52.85546875" customWidth="1"/>
    <col min="13278" max="13278" width="23.85546875" customWidth="1"/>
    <col min="13279" max="13279" width="9" customWidth="1"/>
    <col min="13280" max="13280" width="23.85546875" customWidth="1"/>
    <col min="13281" max="13281" width="9" customWidth="1"/>
    <col min="13533" max="13533" width="52.85546875" customWidth="1"/>
    <col min="13534" max="13534" width="23.85546875" customWidth="1"/>
    <col min="13535" max="13535" width="9" customWidth="1"/>
    <col min="13536" max="13536" width="23.85546875" customWidth="1"/>
    <col min="13537" max="13537" width="9" customWidth="1"/>
    <col min="13789" max="13789" width="52.85546875" customWidth="1"/>
    <col min="13790" max="13790" width="23.85546875" customWidth="1"/>
    <col min="13791" max="13791" width="9" customWidth="1"/>
    <col min="13792" max="13792" width="23.85546875" customWidth="1"/>
    <col min="13793" max="13793" width="9" customWidth="1"/>
    <col min="14045" max="14045" width="52.85546875" customWidth="1"/>
    <col min="14046" max="14046" width="23.85546875" customWidth="1"/>
    <col min="14047" max="14047" width="9" customWidth="1"/>
    <col min="14048" max="14048" width="23.85546875" customWidth="1"/>
    <col min="14049" max="14049" width="9" customWidth="1"/>
    <col min="14301" max="14301" width="52.85546875" customWidth="1"/>
    <col min="14302" max="14302" width="23.85546875" customWidth="1"/>
    <col min="14303" max="14303" width="9" customWidth="1"/>
    <col min="14304" max="14304" width="23.85546875" customWidth="1"/>
    <col min="14305" max="14305" width="9" customWidth="1"/>
    <col min="14557" max="14557" width="52.85546875" customWidth="1"/>
    <col min="14558" max="14558" width="23.85546875" customWidth="1"/>
    <col min="14559" max="14559" width="9" customWidth="1"/>
    <col min="14560" max="14560" width="23.85546875" customWidth="1"/>
    <col min="14561" max="14561" width="9" customWidth="1"/>
    <col min="14813" max="14813" width="52.85546875" customWidth="1"/>
    <col min="14814" max="14814" width="23.85546875" customWidth="1"/>
    <col min="14815" max="14815" width="9" customWidth="1"/>
    <col min="14816" max="14816" width="23.85546875" customWidth="1"/>
    <col min="14817" max="14817" width="9" customWidth="1"/>
    <col min="15069" max="15069" width="52.85546875" customWidth="1"/>
    <col min="15070" max="15070" width="23.85546875" customWidth="1"/>
    <col min="15071" max="15071" width="9" customWidth="1"/>
    <col min="15072" max="15072" width="23.85546875" customWidth="1"/>
    <col min="15073" max="15073" width="9" customWidth="1"/>
    <col min="15325" max="15325" width="52.85546875" customWidth="1"/>
    <col min="15326" max="15326" width="23.85546875" customWidth="1"/>
    <col min="15327" max="15327" width="9" customWidth="1"/>
    <col min="15328" max="15328" width="23.85546875" customWidth="1"/>
    <col min="15329" max="15329" width="9" customWidth="1"/>
    <col min="15581" max="15581" width="52.85546875" customWidth="1"/>
    <col min="15582" max="15582" width="23.85546875" customWidth="1"/>
    <col min="15583" max="15583" width="9" customWidth="1"/>
    <col min="15584" max="15584" width="23.85546875" customWidth="1"/>
    <col min="15585" max="15585" width="9" customWidth="1"/>
    <col min="15837" max="15837" width="52.85546875" customWidth="1"/>
    <col min="15838" max="15838" width="23.85546875" customWidth="1"/>
    <col min="15839" max="15839" width="9" customWidth="1"/>
    <col min="15840" max="15840" width="23.85546875" customWidth="1"/>
    <col min="15841" max="15841" width="9" customWidth="1"/>
    <col min="16093" max="16093" width="52.85546875" customWidth="1"/>
    <col min="16094" max="16094" width="23.85546875" customWidth="1"/>
    <col min="16095" max="16095" width="9" customWidth="1"/>
    <col min="16096" max="16096" width="23.85546875" customWidth="1"/>
    <col min="16097" max="16097" width="9" customWidth="1"/>
  </cols>
  <sheetData>
    <row r="2" spans="2:3" s="25" customFormat="1" x14ac:dyDescent="0.25">
      <c r="B2"/>
      <c r="C2"/>
    </row>
    <row r="3" spans="2:3" s="25" customFormat="1" ht="12.75" x14ac:dyDescent="0.2">
      <c r="B3" s="51" t="s">
        <v>0</v>
      </c>
      <c r="C3" s="51"/>
    </row>
    <row r="4" spans="2:3" s="25" customFormat="1" ht="12.75" x14ac:dyDescent="0.2">
      <c r="B4" s="51"/>
      <c r="C4" s="51"/>
    </row>
    <row r="5" spans="2:3" s="25" customFormat="1" ht="12.75" x14ac:dyDescent="0.2">
      <c r="B5" s="52" t="s">
        <v>1</v>
      </c>
      <c r="C5" s="52"/>
    </row>
    <row r="6" spans="2:3" s="25" customFormat="1" ht="12.75" x14ac:dyDescent="0.2">
      <c r="B6" s="53"/>
      <c r="C6" s="53"/>
    </row>
    <row r="7" spans="2:3" s="25" customFormat="1" ht="12.75" x14ac:dyDescent="0.2">
      <c r="B7" s="54" t="s">
        <v>2</v>
      </c>
      <c r="C7" s="54"/>
    </row>
    <row r="8" spans="2:3" s="25" customFormat="1" x14ac:dyDescent="0.25">
      <c r="B8" s="55" t="s">
        <v>96</v>
      </c>
      <c r="C8" s="55"/>
    </row>
    <row r="9" spans="2:3" x14ac:dyDescent="0.25">
      <c r="B9" s="2"/>
      <c r="C9" s="2"/>
    </row>
    <row r="10" spans="2:3" x14ac:dyDescent="0.25">
      <c r="B10" s="3" t="s">
        <v>3</v>
      </c>
      <c r="C10" s="43"/>
    </row>
    <row r="11" spans="2:3" x14ac:dyDescent="0.25">
      <c r="B11" s="56" t="s">
        <v>4</v>
      </c>
      <c r="C11" s="56"/>
    </row>
    <row r="12" spans="2:3" x14ac:dyDescent="0.25">
      <c r="B12" s="50" t="s">
        <v>5</v>
      </c>
      <c r="C12" s="50"/>
    </row>
    <row r="13" spans="2:3" x14ac:dyDescent="0.25">
      <c r="B13" s="58" t="s">
        <v>6</v>
      </c>
      <c r="C13" s="58"/>
    </row>
    <row r="14" spans="2:3" x14ac:dyDescent="0.25">
      <c r="B14" s="4" t="s">
        <v>48</v>
      </c>
      <c r="C14" s="5">
        <v>6126.5</v>
      </c>
    </row>
    <row r="15" spans="2:3" x14ac:dyDescent="0.25">
      <c r="B15" s="6" t="s">
        <v>50</v>
      </c>
      <c r="C15" s="17">
        <v>6126.5</v>
      </c>
    </row>
    <row r="16" spans="2:3" x14ac:dyDescent="0.25">
      <c r="B16" s="4" t="s">
        <v>7</v>
      </c>
      <c r="C16" s="5">
        <f>SUM(C17:C47)</f>
        <v>338268.52000000008</v>
      </c>
    </row>
    <row r="17" spans="2:4" s="1" customFormat="1" ht="12.75" x14ac:dyDescent="0.2">
      <c r="B17" s="40" t="s">
        <v>59</v>
      </c>
      <c r="C17" s="17">
        <v>43351.32</v>
      </c>
      <c r="D17" s="48"/>
    </row>
    <row r="18" spans="2:4" s="1" customFormat="1" ht="12.75" x14ac:dyDescent="0.2">
      <c r="B18" s="40" t="s">
        <v>60</v>
      </c>
      <c r="C18" s="17">
        <v>95429.21</v>
      </c>
    </row>
    <row r="19" spans="2:4" s="1" customFormat="1" ht="12.75" x14ac:dyDescent="0.2">
      <c r="B19" s="40" t="s">
        <v>61</v>
      </c>
      <c r="C19" s="17">
        <v>24258.04</v>
      </c>
    </row>
    <row r="20" spans="2:4" s="1" customFormat="1" ht="12.75" x14ac:dyDescent="0.2">
      <c r="B20" s="40" t="s">
        <v>62</v>
      </c>
      <c r="C20" s="17">
        <v>8773</v>
      </c>
    </row>
    <row r="21" spans="2:4" s="1" customFormat="1" ht="12.75" x14ac:dyDescent="0.2">
      <c r="B21" s="40" t="s">
        <v>63</v>
      </c>
      <c r="C21" s="17">
        <v>6629.67</v>
      </c>
    </row>
    <row r="22" spans="2:4" s="1" customFormat="1" ht="12.75" x14ac:dyDescent="0.2">
      <c r="B22" s="40" t="s">
        <v>64</v>
      </c>
      <c r="C22" s="17">
        <v>3176.85</v>
      </c>
    </row>
    <row r="23" spans="2:4" s="1" customFormat="1" ht="12.75" x14ac:dyDescent="0.2">
      <c r="B23" s="40" t="s">
        <v>65</v>
      </c>
      <c r="C23" s="17">
        <v>7845.29</v>
      </c>
    </row>
    <row r="24" spans="2:4" s="1" customFormat="1" ht="12.75" x14ac:dyDescent="0.2">
      <c r="B24" s="40" t="s">
        <v>66</v>
      </c>
      <c r="C24" s="17">
        <v>23227.16</v>
      </c>
    </row>
    <row r="25" spans="2:4" s="1" customFormat="1" ht="12.75" x14ac:dyDescent="0.2">
      <c r="B25" s="40" t="s">
        <v>67</v>
      </c>
      <c r="C25" s="17">
        <v>6350.17</v>
      </c>
    </row>
    <row r="26" spans="2:4" s="1" customFormat="1" ht="12.75" x14ac:dyDescent="0.2">
      <c r="B26" s="40" t="s">
        <v>87</v>
      </c>
      <c r="C26" s="17">
        <v>0</v>
      </c>
    </row>
    <row r="27" spans="2:4" s="1" customFormat="1" ht="12.75" x14ac:dyDescent="0.2">
      <c r="B27" s="40" t="s">
        <v>90</v>
      </c>
      <c r="C27" s="17">
        <v>0</v>
      </c>
    </row>
    <row r="28" spans="2:4" s="1" customFormat="1" ht="12.75" x14ac:dyDescent="0.2">
      <c r="B28" s="40" t="s">
        <v>68</v>
      </c>
      <c r="C28" s="17">
        <v>7353.53</v>
      </c>
    </row>
    <row r="29" spans="2:4" s="1" customFormat="1" ht="12.75" x14ac:dyDescent="0.2">
      <c r="B29" s="40" t="s">
        <v>69</v>
      </c>
      <c r="C29" s="17">
        <v>25657.63</v>
      </c>
    </row>
    <row r="30" spans="2:4" s="1" customFormat="1" ht="12.75" x14ac:dyDescent="0.2">
      <c r="B30" s="40" t="s">
        <v>70</v>
      </c>
      <c r="C30" s="17">
        <v>6568.76</v>
      </c>
    </row>
    <row r="31" spans="2:4" s="1" customFormat="1" ht="12.75" x14ac:dyDescent="0.2">
      <c r="B31" s="40" t="s">
        <v>71</v>
      </c>
      <c r="C31" s="17">
        <v>2796.89</v>
      </c>
    </row>
    <row r="32" spans="2:4" s="1" customFormat="1" ht="12.75" x14ac:dyDescent="0.2">
      <c r="B32" s="40" t="s">
        <v>72</v>
      </c>
      <c r="C32" s="45">
        <v>3595.79</v>
      </c>
    </row>
    <row r="33" spans="2:3" s="1" customFormat="1" ht="12.75" x14ac:dyDescent="0.2">
      <c r="B33" s="40" t="s">
        <v>73</v>
      </c>
      <c r="C33" s="17">
        <v>4849.28</v>
      </c>
    </row>
    <row r="34" spans="2:3" s="1" customFormat="1" ht="12.75" x14ac:dyDescent="0.2">
      <c r="B34" s="40" t="s">
        <v>74</v>
      </c>
      <c r="C34" s="17">
        <v>2845.48</v>
      </c>
    </row>
    <row r="35" spans="2:3" s="1" customFormat="1" ht="12.75" x14ac:dyDescent="0.2">
      <c r="B35" s="40" t="s">
        <v>75</v>
      </c>
      <c r="C35" s="17">
        <v>497.96</v>
      </c>
    </row>
    <row r="36" spans="2:3" s="1" customFormat="1" ht="12.75" x14ac:dyDescent="0.2">
      <c r="B36" s="42" t="s">
        <v>86</v>
      </c>
      <c r="C36" s="17"/>
    </row>
    <row r="37" spans="2:3" s="1" customFormat="1" ht="12.75" x14ac:dyDescent="0.2">
      <c r="B37" s="40" t="s">
        <v>91</v>
      </c>
      <c r="C37" s="17">
        <v>0</v>
      </c>
    </row>
    <row r="38" spans="2:3" s="1" customFormat="1" ht="12.75" x14ac:dyDescent="0.2">
      <c r="B38" s="40" t="s">
        <v>76</v>
      </c>
      <c r="C38" s="17">
        <v>162.30000000000001</v>
      </c>
    </row>
    <row r="39" spans="2:3" s="1" customFormat="1" ht="12.75" x14ac:dyDescent="0.2">
      <c r="B39" s="40" t="s">
        <v>77</v>
      </c>
      <c r="C39" s="17">
        <v>9664.36</v>
      </c>
    </row>
    <row r="40" spans="2:3" s="1" customFormat="1" ht="12.75" x14ac:dyDescent="0.2">
      <c r="B40" s="40" t="s">
        <v>106</v>
      </c>
      <c r="C40" s="17">
        <v>16370.84</v>
      </c>
    </row>
    <row r="41" spans="2:3" s="1" customFormat="1" ht="12.75" x14ac:dyDescent="0.2">
      <c r="B41" s="42" t="s">
        <v>78</v>
      </c>
      <c r="C41" s="17"/>
    </row>
    <row r="42" spans="2:3" s="1" customFormat="1" ht="12.75" x14ac:dyDescent="0.2">
      <c r="B42" s="40" t="s">
        <v>79</v>
      </c>
      <c r="C42" s="17">
        <v>10429.209999999999</v>
      </c>
    </row>
    <row r="43" spans="2:3" s="1" customFormat="1" ht="12.75" x14ac:dyDescent="0.2">
      <c r="B43" s="40" t="s">
        <v>80</v>
      </c>
      <c r="C43" s="17">
        <v>65</v>
      </c>
    </row>
    <row r="44" spans="2:3" s="1" customFormat="1" ht="12.75" x14ac:dyDescent="0.2">
      <c r="B44" s="40" t="s">
        <v>81</v>
      </c>
      <c r="C44" s="17">
        <v>7239.79</v>
      </c>
    </row>
    <row r="45" spans="2:3" s="1" customFormat="1" ht="12.75" x14ac:dyDescent="0.2">
      <c r="B45" s="40" t="s">
        <v>82</v>
      </c>
      <c r="C45" s="17">
        <v>483.5</v>
      </c>
    </row>
    <row r="46" spans="2:3" s="1" customFormat="1" ht="12.75" x14ac:dyDescent="0.2">
      <c r="B46" s="40" t="s">
        <v>83</v>
      </c>
      <c r="C46" s="17">
        <v>10243.379999999999</v>
      </c>
    </row>
    <row r="47" spans="2:3" s="1" customFormat="1" ht="12.75" x14ac:dyDescent="0.2">
      <c r="B47" s="40" t="s">
        <v>84</v>
      </c>
      <c r="C47" s="17">
        <v>10404.11</v>
      </c>
    </row>
    <row r="48" spans="2:3" x14ac:dyDescent="0.25">
      <c r="B48" s="4" t="s">
        <v>8</v>
      </c>
      <c r="C48" s="5">
        <f>SUM(C49:C50)</f>
        <v>18736.27</v>
      </c>
    </row>
    <row r="49" spans="2:3" s="1" customFormat="1" ht="12.75" x14ac:dyDescent="0.2">
      <c r="B49" s="6" t="s">
        <v>9</v>
      </c>
      <c r="C49" s="17">
        <f>574.66+15278.71</f>
        <v>15853.369999999999</v>
      </c>
    </row>
    <row r="50" spans="2:3" s="1" customFormat="1" ht="12.75" x14ac:dyDescent="0.2">
      <c r="B50" s="6" t="s">
        <v>39</v>
      </c>
      <c r="C50" s="17">
        <v>2882.9</v>
      </c>
    </row>
    <row r="51" spans="2:3" s="1" customFormat="1" ht="12.75" x14ac:dyDescent="0.2">
      <c r="B51" s="30" t="s">
        <v>47</v>
      </c>
      <c r="C51" s="27">
        <f>SUM(C52)</f>
        <v>164.07</v>
      </c>
    </row>
    <row r="52" spans="2:3" s="1" customFormat="1" ht="12.75" x14ac:dyDescent="0.2">
      <c r="B52" s="6" t="s">
        <v>49</v>
      </c>
      <c r="C52" s="7">
        <v>164.07</v>
      </c>
    </row>
    <row r="53" spans="2:3" x14ac:dyDescent="0.25">
      <c r="B53" s="8" t="s">
        <v>10</v>
      </c>
      <c r="C53" s="26">
        <f>C14+C16+C48+C51</f>
        <v>363295.3600000001</v>
      </c>
    </row>
    <row r="54" spans="2:3" x14ac:dyDescent="0.25">
      <c r="B54" s="8" t="s">
        <v>40</v>
      </c>
      <c r="C54" s="26">
        <v>0</v>
      </c>
    </row>
    <row r="55" spans="2:3" x14ac:dyDescent="0.25">
      <c r="B55" s="8" t="s">
        <v>51</v>
      </c>
      <c r="C55" s="26">
        <v>0</v>
      </c>
    </row>
    <row r="56" spans="2:3" x14ac:dyDescent="0.25">
      <c r="B56" s="10" t="s">
        <v>11</v>
      </c>
      <c r="C56" s="9">
        <v>1018.39</v>
      </c>
    </row>
    <row r="57" spans="2:3" x14ac:dyDescent="0.25">
      <c r="B57" s="11" t="s">
        <v>12</v>
      </c>
      <c r="C57" s="9">
        <f>C53+C55+C56</f>
        <v>364313.75000000012</v>
      </c>
    </row>
    <row r="58" spans="2:3" x14ac:dyDescent="0.25">
      <c r="B58" s="12" t="s">
        <v>4</v>
      </c>
      <c r="C58" s="13"/>
    </row>
    <row r="59" spans="2:3" x14ac:dyDescent="0.25">
      <c r="B59" s="3" t="s">
        <v>13</v>
      </c>
      <c r="C59" s="43"/>
    </row>
    <row r="60" spans="2:3" x14ac:dyDescent="0.25">
      <c r="B60" s="56" t="s">
        <v>4</v>
      </c>
      <c r="C60" s="56"/>
    </row>
    <row r="61" spans="2:3" x14ac:dyDescent="0.25">
      <c r="B61" s="59" t="s">
        <v>14</v>
      </c>
      <c r="C61" s="59"/>
    </row>
    <row r="62" spans="2:3" x14ac:dyDescent="0.25">
      <c r="B62" s="60" t="s">
        <v>15</v>
      </c>
      <c r="C62" s="60"/>
    </row>
    <row r="63" spans="2:3" x14ac:dyDescent="0.25">
      <c r="B63" s="4" t="s">
        <v>16</v>
      </c>
      <c r="C63" s="5">
        <v>188402.07</v>
      </c>
    </row>
    <row r="64" spans="2:3" x14ac:dyDescent="0.25">
      <c r="B64" s="4" t="s">
        <v>17</v>
      </c>
      <c r="C64" s="5">
        <v>0</v>
      </c>
    </row>
    <row r="65" spans="2:3" x14ac:dyDescent="0.25">
      <c r="B65" s="4" t="s">
        <v>18</v>
      </c>
      <c r="C65" s="15">
        <v>9311.75</v>
      </c>
    </row>
    <row r="66" spans="2:3" x14ac:dyDescent="0.25">
      <c r="B66" s="4" t="s">
        <v>31</v>
      </c>
      <c r="C66" s="5">
        <v>2363.36</v>
      </c>
    </row>
    <row r="67" spans="2:3" x14ac:dyDescent="0.25">
      <c r="B67" s="14" t="s">
        <v>32</v>
      </c>
      <c r="C67" s="15">
        <v>5047.0600000000004</v>
      </c>
    </row>
    <row r="68" spans="2:3" x14ac:dyDescent="0.25">
      <c r="B68" s="14" t="s">
        <v>36</v>
      </c>
      <c r="C68" s="15">
        <v>0</v>
      </c>
    </row>
    <row r="69" spans="2:3" x14ac:dyDescent="0.25">
      <c r="B69" s="14" t="s">
        <v>38</v>
      </c>
      <c r="C69" s="15">
        <v>0</v>
      </c>
    </row>
    <row r="70" spans="2:3" x14ac:dyDescent="0.25">
      <c r="B70" s="14" t="s">
        <v>19</v>
      </c>
      <c r="C70" s="15">
        <v>58542.89</v>
      </c>
    </row>
    <row r="71" spans="2:3" x14ac:dyDescent="0.25">
      <c r="B71" s="14" t="s">
        <v>20</v>
      </c>
      <c r="C71" s="15">
        <v>24500</v>
      </c>
    </row>
    <row r="72" spans="2:3" x14ac:dyDescent="0.25">
      <c r="B72" s="4" t="s">
        <v>42</v>
      </c>
      <c r="C72" s="5">
        <v>33395.019999999997</v>
      </c>
    </row>
    <row r="73" spans="2:3" x14ac:dyDescent="0.25">
      <c r="B73" s="4" t="s">
        <v>37</v>
      </c>
      <c r="C73" s="5">
        <v>1221.55</v>
      </c>
    </row>
    <row r="74" spans="2:3" x14ac:dyDescent="0.25">
      <c r="B74" s="4" t="s">
        <v>45</v>
      </c>
      <c r="C74" s="5">
        <v>2683.61</v>
      </c>
    </row>
    <row r="75" spans="2:3" x14ac:dyDescent="0.25">
      <c r="B75" s="14" t="s">
        <v>21</v>
      </c>
      <c r="C75" s="15">
        <v>196625.33</v>
      </c>
    </row>
    <row r="76" spans="2:3" s="1" customFormat="1" ht="12.75" x14ac:dyDescent="0.2">
      <c r="B76" s="16" t="s">
        <v>22</v>
      </c>
      <c r="C76" s="46"/>
    </row>
    <row r="77" spans="2:3" s="1" customFormat="1" ht="12.75" x14ac:dyDescent="0.2">
      <c r="B77" s="16" t="s">
        <v>23</v>
      </c>
      <c r="C77" s="17">
        <v>0</v>
      </c>
    </row>
    <row r="78" spans="2:3" s="1" customFormat="1" ht="12.75" x14ac:dyDescent="0.2">
      <c r="B78" s="16" t="s">
        <v>43</v>
      </c>
      <c r="C78" s="33">
        <v>0</v>
      </c>
    </row>
    <row r="79" spans="2:3" s="1" customFormat="1" ht="12.75" x14ac:dyDescent="0.2">
      <c r="B79" s="16" t="s">
        <v>53</v>
      </c>
      <c r="C79" s="17">
        <v>0</v>
      </c>
    </row>
    <row r="80" spans="2:3" x14ac:dyDescent="0.25">
      <c r="B80" s="18" t="s">
        <v>24</v>
      </c>
      <c r="C80" s="15">
        <v>21643.63</v>
      </c>
    </row>
    <row r="81" spans="2:3" x14ac:dyDescent="0.25">
      <c r="B81" s="16" t="s">
        <v>104</v>
      </c>
      <c r="C81" s="17">
        <v>21463.63</v>
      </c>
    </row>
    <row r="82" spans="2:3" x14ac:dyDescent="0.25">
      <c r="B82" s="16" t="s">
        <v>44</v>
      </c>
      <c r="C82" s="17">
        <v>0</v>
      </c>
    </row>
    <row r="83" spans="2:3" x14ac:dyDescent="0.25">
      <c r="B83" s="18" t="s">
        <v>103</v>
      </c>
      <c r="C83" s="28">
        <v>0</v>
      </c>
    </row>
    <row r="84" spans="2:3" x14ac:dyDescent="0.25">
      <c r="B84" s="18" t="s">
        <v>25</v>
      </c>
      <c r="C84" s="19">
        <v>427.68</v>
      </c>
    </row>
    <row r="85" spans="2:3" x14ac:dyDescent="0.25">
      <c r="B85" s="18" t="s">
        <v>26</v>
      </c>
      <c r="C85" s="19">
        <v>59278.23</v>
      </c>
    </row>
    <row r="86" spans="2:3" x14ac:dyDescent="0.25">
      <c r="B86" s="4" t="s">
        <v>27</v>
      </c>
      <c r="C86" s="5">
        <v>1108.8900000000001</v>
      </c>
    </row>
    <row r="87" spans="2:3" x14ac:dyDescent="0.25">
      <c r="B87" s="4" t="s">
        <v>35</v>
      </c>
      <c r="C87" s="5">
        <v>0</v>
      </c>
    </row>
    <row r="88" spans="2:3" x14ac:dyDescent="0.25">
      <c r="B88" s="4" t="s">
        <v>88</v>
      </c>
      <c r="C88" s="5">
        <v>0.59</v>
      </c>
    </row>
    <row r="89" spans="2:3" x14ac:dyDescent="0.25">
      <c r="B89" s="8" t="s">
        <v>28</v>
      </c>
      <c r="C89" s="9">
        <f>SUM(C63+C64+C65+C66+C67+C68+C70+C71+C72+C73+C74+C75+C80+C83+C84+C85+C86+C87+C88)</f>
        <v>604551.66</v>
      </c>
    </row>
    <row r="90" spans="2:3" x14ac:dyDescent="0.25">
      <c r="B90" s="8" t="s">
        <v>34</v>
      </c>
      <c r="C90" s="9">
        <v>4115.8999999999996</v>
      </c>
    </row>
    <row r="91" spans="2:3" x14ac:dyDescent="0.25">
      <c r="B91" s="8" t="s">
        <v>33</v>
      </c>
      <c r="C91" s="9">
        <v>0</v>
      </c>
    </row>
    <row r="92" spans="2:3" x14ac:dyDescent="0.25">
      <c r="B92" s="20" t="s">
        <v>29</v>
      </c>
      <c r="C92" s="9">
        <f>C89+C90+C91</f>
        <v>608667.56000000006</v>
      </c>
    </row>
    <row r="93" spans="2:3" x14ac:dyDescent="0.25">
      <c r="B93" s="21"/>
      <c r="C93" s="5"/>
    </row>
    <row r="94" spans="2:3" s="23" customFormat="1" ht="15.75" thickBot="1" x14ac:dyDescent="0.3">
      <c r="B94" s="22" t="s">
        <v>30</v>
      </c>
      <c r="C94" s="31">
        <f>C57-C92</f>
        <v>-244353.80999999994</v>
      </c>
    </row>
    <row r="95" spans="2:3" ht="15.75" thickTop="1" x14ac:dyDescent="0.25">
      <c r="B95" s="61" t="s">
        <v>4</v>
      </c>
      <c r="C95" s="61"/>
    </row>
    <row r="96" spans="2:3" x14ac:dyDescent="0.25">
      <c r="B96" s="57" t="s">
        <v>85</v>
      </c>
      <c r="C96" s="57"/>
    </row>
    <row r="97" spans="2:3" x14ac:dyDescent="0.25">
      <c r="B97" s="57" t="s">
        <v>105</v>
      </c>
      <c r="C97" s="57"/>
    </row>
    <row r="98" spans="2:3" x14ac:dyDescent="0.25">
      <c r="B98" s="24"/>
      <c r="C98" s="24"/>
    </row>
    <row r="99" spans="2:3" x14ac:dyDescent="0.25">
      <c r="B99" s="29"/>
      <c r="C99" s="24"/>
    </row>
    <row r="100" spans="2:3" x14ac:dyDescent="0.25">
      <c r="B100" s="29"/>
      <c r="C100" s="24"/>
    </row>
    <row r="101" spans="2:3" x14ac:dyDescent="0.25">
      <c r="B101" s="24"/>
      <c r="C101" s="24"/>
    </row>
  </sheetData>
  <mergeCells count="13">
    <mergeCell ref="B12:C12"/>
    <mergeCell ref="B3:C4"/>
    <mergeCell ref="B5:C6"/>
    <mergeCell ref="B7:C7"/>
    <mergeCell ref="B8:C8"/>
    <mergeCell ref="B11:C11"/>
    <mergeCell ref="B97:C97"/>
    <mergeCell ref="B13:C13"/>
    <mergeCell ref="B60:C60"/>
    <mergeCell ref="B61:C61"/>
    <mergeCell ref="B62:C62"/>
    <mergeCell ref="B95:C95"/>
    <mergeCell ref="B96:C96"/>
  </mergeCells>
  <pageMargins left="0.7" right="0.7" top="0.75" bottom="0.75" header="0.3" footer="0.3"/>
  <pageSetup paperSize="190" scale="65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01"/>
  <sheetViews>
    <sheetView workbookViewId="0">
      <selection activeCell="D19" sqref="D19"/>
    </sheetView>
  </sheetViews>
  <sheetFormatPr baseColWidth="10" defaultColWidth="9.140625" defaultRowHeight="15" x14ac:dyDescent="0.25"/>
  <cols>
    <col min="1" max="1" width="25" customWidth="1"/>
    <col min="2" max="2" width="69.42578125" customWidth="1"/>
    <col min="3" max="3" width="23.85546875" customWidth="1"/>
    <col min="4" max="4" width="12.140625" customWidth="1"/>
    <col min="221" max="221" width="52.85546875" customWidth="1"/>
    <col min="222" max="222" width="23.85546875" customWidth="1"/>
    <col min="223" max="223" width="9" customWidth="1"/>
    <col min="224" max="224" width="23.85546875" customWidth="1"/>
    <col min="225" max="225" width="9" customWidth="1"/>
    <col min="477" max="477" width="52.85546875" customWidth="1"/>
    <col min="478" max="478" width="23.85546875" customWidth="1"/>
    <col min="479" max="479" width="9" customWidth="1"/>
    <col min="480" max="480" width="23.85546875" customWidth="1"/>
    <col min="481" max="481" width="9" customWidth="1"/>
    <col min="733" max="733" width="52.85546875" customWidth="1"/>
    <col min="734" max="734" width="23.85546875" customWidth="1"/>
    <col min="735" max="735" width="9" customWidth="1"/>
    <col min="736" max="736" width="23.85546875" customWidth="1"/>
    <col min="737" max="737" width="9" customWidth="1"/>
    <col min="989" max="989" width="52.85546875" customWidth="1"/>
    <col min="990" max="990" width="23.85546875" customWidth="1"/>
    <col min="991" max="991" width="9" customWidth="1"/>
    <col min="992" max="992" width="23.85546875" customWidth="1"/>
    <col min="993" max="993" width="9" customWidth="1"/>
    <col min="1245" max="1245" width="52.85546875" customWidth="1"/>
    <col min="1246" max="1246" width="23.85546875" customWidth="1"/>
    <col min="1247" max="1247" width="9" customWidth="1"/>
    <col min="1248" max="1248" width="23.85546875" customWidth="1"/>
    <col min="1249" max="1249" width="9" customWidth="1"/>
    <col min="1501" max="1501" width="52.85546875" customWidth="1"/>
    <col min="1502" max="1502" width="23.85546875" customWidth="1"/>
    <col min="1503" max="1503" width="9" customWidth="1"/>
    <col min="1504" max="1504" width="23.85546875" customWidth="1"/>
    <col min="1505" max="1505" width="9" customWidth="1"/>
    <col min="1757" max="1757" width="52.85546875" customWidth="1"/>
    <col min="1758" max="1758" width="23.85546875" customWidth="1"/>
    <col min="1759" max="1759" width="9" customWidth="1"/>
    <col min="1760" max="1760" width="23.85546875" customWidth="1"/>
    <col min="1761" max="1761" width="9" customWidth="1"/>
    <col min="2013" max="2013" width="52.85546875" customWidth="1"/>
    <col min="2014" max="2014" width="23.85546875" customWidth="1"/>
    <col min="2015" max="2015" width="9" customWidth="1"/>
    <col min="2016" max="2016" width="23.85546875" customWidth="1"/>
    <col min="2017" max="2017" width="9" customWidth="1"/>
    <col min="2269" max="2269" width="52.85546875" customWidth="1"/>
    <col min="2270" max="2270" width="23.85546875" customWidth="1"/>
    <col min="2271" max="2271" width="9" customWidth="1"/>
    <col min="2272" max="2272" width="23.85546875" customWidth="1"/>
    <col min="2273" max="2273" width="9" customWidth="1"/>
    <col min="2525" max="2525" width="52.85546875" customWidth="1"/>
    <col min="2526" max="2526" width="23.85546875" customWidth="1"/>
    <col min="2527" max="2527" width="9" customWidth="1"/>
    <col min="2528" max="2528" width="23.85546875" customWidth="1"/>
    <col min="2529" max="2529" width="9" customWidth="1"/>
    <col min="2781" max="2781" width="52.85546875" customWidth="1"/>
    <col min="2782" max="2782" width="23.85546875" customWidth="1"/>
    <col min="2783" max="2783" width="9" customWidth="1"/>
    <col min="2784" max="2784" width="23.85546875" customWidth="1"/>
    <col min="2785" max="2785" width="9" customWidth="1"/>
    <col min="3037" max="3037" width="52.85546875" customWidth="1"/>
    <col min="3038" max="3038" width="23.85546875" customWidth="1"/>
    <col min="3039" max="3039" width="9" customWidth="1"/>
    <col min="3040" max="3040" width="23.85546875" customWidth="1"/>
    <col min="3041" max="3041" width="9" customWidth="1"/>
    <col min="3293" max="3293" width="52.85546875" customWidth="1"/>
    <col min="3294" max="3294" width="23.85546875" customWidth="1"/>
    <col min="3295" max="3295" width="9" customWidth="1"/>
    <col min="3296" max="3296" width="23.85546875" customWidth="1"/>
    <col min="3297" max="3297" width="9" customWidth="1"/>
    <col min="3549" max="3549" width="52.85546875" customWidth="1"/>
    <col min="3550" max="3550" width="23.85546875" customWidth="1"/>
    <col min="3551" max="3551" width="9" customWidth="1"/>
    <col min="3552" max="3552" width="23.85546875" customWidth="1"/>
    <col min="3553" max="3553" width="9" customWidth="1"/>
    <col min="3805" max="3805" width="52.85546875" customWidth="1"/>
    <col min="3806" max="3806" width="23.85546875" customWidth="1"/>
    <col min="3807" max="3807" width="9" customWidth="1"/>
    <col min="3808" max="3808" width="23.85546875" customWidth="1"/>
    <col min="3809" max="3809" width="9" customWidth="1"/>
    <col min="4061" max="4061" width="52.85546875" customWidth="1"/>
    <col min="4062" max="4062" width="23.85546875" customWidth="1"/>
    <col min="4063" max="4063" width="9" customWidth="1"/>
    <col min="4064" max="4064" width="23.85546875" customWidth="1"/>
    <col min="4065" max="4065" width="9" customWidth="1"/>
    <col min="4317" max="4317" width="52.85546875" customWidth="1"/>
    <col min="4318" max="4318" width="23.85546875" customWidth="1"/>
    <col min="4319" max="4319" width="9" customWidth="1"/>
    <col min="4320" max="4320" width="23.85546875" customWidth="1"/>
    <col min="4321" max="4321" width="9" customWidth="1"/>
    <col min="4573" max="4573" width="52.85546875" customWidth="1"/>
    <col min="4574" max="4574" width="23.85546875" customWidth="1"/>
    <col min="4575" max="4575" width="9" customWidth="1"/>
    <col min="4576" max="4576" width="23.85546875" customWidth="1"/>
    <col min="4577" max="4577" width="9" customWidth="1"/>
    <col min="4829" max="4829" width="52.85546875" customWidth="1"/>
    <col min="4830" max="4830" width="23.85546875" customWidth="1"/>
    <col min="4831" max="4831" width="9" customWidth="1"/>
    <col min="4832" max="4832" width="23.85546875" customWidth="1"/>
    <col min="4833" max="4833" width="9" customWidth="1"/>
    <col min="5085" max="5085" width="52.85546875" customWidth="1"/>
    <col min="5086" max="5086" width="23.85546875" customWidth="1"/>
    <col min="5087" max="5087" width="9" customWidth="1"/>
    <col min="5088" max="5088" width="23.85546875" customWidth="1"/>
    <col min="5089" max="5089" width="9" customWidth="1"/>
    <col min="5341" max="5341" width="52.85546875" customWidth="1"/>
    <col min="5342" max="5342" width="23.85546875" customWidth="1"/>
    <col min="5343" max="5343" width="9" customWidth="1"/>
    <col min="5344" max="5344" width="23.85546875" customWidth="1"/>
    <col min="5345" max="5345" width="9" customWidth="1"/>
    <col min="5597" max="5597" width="52.85546875" customWidth="1"/>
    <col min="5598" max="5598" width="23.85546875" customWidth="1"/>
    <col min="5599" max="5599" width="9" customWidth="1"/>
    <col min="5600" max="5600" width="23.85546875" customWidth="1"/>
    <col min="5601" max="5601" width="9" customWidth="1"/>
    <col min="5853" max="5853" width="52.85546875" customWidth="1"/>
    <col min="5854" max="5854" width="23.85546875" customWidth="1"/>
    <col min="5855" max="5855" width="9" customWidth="1"/>
    <col min="5856" max="5856" width="23.85546875" customWidth="1"/>
    <col min="5857" max="5857" width="9" customWidth="1"/>
    <col min="6109" max="6109" width="52.85546875" customWidth="1"/>
    <col min="6110" max="6110" width="23.85546875" customWidth="1"/>
    <col min="6111" max="6111" width="9" customWidth="1"/>
    <col min="6112" max="6112" width="23.85546875" customWidth="1"/>
    <col min="6113" max="6113" width="9" customWidth="1"/>
    <col min="6365" max="6365" width="52.85546875" customWidth="1"/>
    <col min="6366" max="6366" width="23.85546875" customWidth="1"/>
    <col min="6367" max="6367" width="9" customWidth="1"/>
    <col min="6368" max="6368" width="23.85546875" customWidth="1"/>
    <col min="6369" max="6369" width="9" customWidth="1"/>
    <col min="6621" max="6621" width="52.85546875" customWidth="1"/>
    <col min="6622" max="6622" width="23.85546875" customWidth="1"/>
    <col min="6623" max="6623" width="9" customWidth="1"/>
    <col min="6624" max="6624" width="23.85546875" customWidth="1"/>
    <col min="6625" max="6625" width="9" customWidth="1"/>
    <col min="6877" max="6877" width="52.85546875" customWidth="1"/>
    <col min="6878" max="6878" width="23.85546875" customWidth="1"/>
    <col min="6879" max="6879" width="9" customWidth="1"/>
    <col min="6880" max="6880" width="23.85546875" customWidth="1"/>
    <col min="6881" max="6881" width="9" customWidth="1"/>
    <col min="7133" max="7133" width="52.85546875" customWidth="1"/>
    <col min="7134" max="7134" width="23.85546875" customWidth="1"/>
    <col min="7135" max="7135" width="9" customWidth="1"/>
    <col min="7136" max="7136" width="23.85546875" customWidth="1"/>
    <col min="7137" max="7137" width="9" customWidth="1"/>
    <col min="7389" max="7389" width="52.85546875" customWidth="1"/>
    <col min="7390" max="7390" width="23.85546875" customWidth="1"/>
    <col min="7391" max="7391" width="9" customWidth="1"/>
    <col min="7392" max="7392" width="23.85546875" customWidth="1"/>
    <col min="7393" max="7393" width="9" customWidth="1"/>
    <col min="7645" max="7645" width="52.85546875" customWidth="1"/>
    <col min="7646" max="7646" width="23.85546875" customWidth="1"/>
    <col min="7647" max="7647" width="9" customWidth="1"/>
    <col min="7648" max="7648" width="23.85546875" customWidth="1"/>
    <col min="7649" max="7649" width="9" customWidth="1"/>
    <col min="7901" max="7901" width="52.85546875" customWidth="1"/>
    <col min="7902" max="7902" width="23.85546875" customWidth="1"/>
    <col min="7903" max="7903" width="9" customWidth="1"/>
    <col min="7904" max="7904" width="23.85546875" customWidth="1"/>
    <col min="7905" max="7905" width="9" customWidth="1"/>
    <col min="8157" max="8157" width="52.85546875" customWidth="1"/>
    <col min="8158" max="8158" width="23.85546875" customWidth="1"/>
    <col min="8159" max="8159" width="9" customWidth="1"/>
    <col min="8160" max="8160" width="23.85546875" customWidth="1"/>
    <col min="8161" max="8161" width="9" customWidth="1"/>
    <col min="8413" max="8413" width="52.85546875" customWidth="1"/>
    <col min="8414" max="8414" width="23.85546875" customWidth="1"/>
    <col min="8415" max="8415" width="9" customWidth="1"/>
    <col min="8416" max="8416" width="23.85546875" customWidth="1"/>
    <col min="8417" max="8417" width="9" customWidth="1"/>
    <col min="8669" max="8669" width="52.85546875" customWidth="1"/>
    <col min="8670" max="8670" width="23.85546875" customWidth="1"/>
    <col min="8671" max="8671" width="9" customWidth="1"/>
    <col min="8672" max="8672" width="23.85546875" customWidth="1"/>
    <col min="8673" max="8673" width="9" customWidth="1"/>
    <col min="8925" max="8925" width="52.85546875" customWidth="1"/>
    <col min="8926" max="8926" width="23.85546875" customWidth="1"/>
    <col min="8927" max="8927" width="9" customWidth="1"/>
    <col min="8928" max="8928" width="23.85546875" customWidth="1"/>
    <col min="8929" max="8929" width="9" customWidth="1"/>
    <col min="9181" max="9181" width="52.85546875" customWidth="1"/>
    <col min="9182" max="9182" width="23.85546875" customWidth="1"/>
    <col min="9183" max="9183" width="9" customWidth="1"/>
    <col min="9184" max="9184" width="23.85546875" customWidth="1"/>
    <col min="9185" max="9185" width="9" customWidth="1"/>
    <col min="9437" max="9437" width="52.85546875" customWidth="1"/>
    <col min="9438" max="9438" width="23.85546875" customWidth="1"/>
    <col min="9439" max="9439" width="9" customWidth="1"/>
    <col min="9440" max="9440" width="23.85546875" customWidth="1"/>
    <col min="9441" max="9441" width="9" customWidth="1"/>
    <col min="9693" max="9693" width="52.85546875" customWidth="1"/>
    <col min="9694" max="9694" width="23.85546875" customWidth="1"/>
    <col min="9695" max="9695" width="9" customWidth="1"/>
    <col min="9696" max="9696" width="23.85546875" customWidth="1"/>
    <col min="9697" max="9697" width="9" customWidth="1"/>
    <col min="9949" max="9949" width="52.85546875" customWidth="1"/>
    <col min="9950" max="9950" width="23.85546875" customWidth="1"/>
    <col min="9951" max="9951" width="9" customWidth="1"/>
    <col min="9952" max="9952" width="23.85546875" customWidth="1"/>
    <col min="9953" max="9953" width="9" customWidth="1"/>
    <col min="10205" max="10205" width="52.85546875" customWidth="1"/>
    <col min="10206" max="10206" width="23.85546875" customWidth="1"/>
    <col min="10207" max="10207" width="9" customWidth="1"/>
    <col min="10208" max="10208" width="23.85546875" customWidth="1"/>
    <col min="10209" max="10209" width="9" customWidth="1"/>
    <col min="10461" max="10461" width="52.85546875" customWidth="1"/>
    <col min="10462" max="10462" width="23.85546875" customWidth="1"/>
    <col min="10463" max="10463" width="9" customWidth="1"/>
    <col min="10464" max="10464" width="23.85546875" customWidth="1"/>
    <col min="10465" max="10465" width="9" customWidth="1"/>
    <col min="10717" max="10717" width="52.85546875" customWidth="1"/>
    <col min="10718" max="10718" width="23.85546875" customWidth="1"/>
    <col min="10719" max="10719" width="9" customWidth="1"/>
    <col min="10720" max="10720" width="23.85546875" customWidth="1"/>
    <col min="10721" max="10721" width="9" customWidth="1"/>
    <col min="10973" max="10973" width="52.85546875" customWidth="1"/>
    <col min="10974" max="10974" width="23.85546875" customWidth="1"/>
    <col min="10975" max="10975" width="9" customWidth="1"/>
    <col min="10976" max="10976" width="23.85546875" customWidth="1"/>
    <col min="10977" max="10977" width="9" customWidth="1"/>
    <col min="11229" max="11229" width="52.85546875" customWidth="1"/>
    <col min="11230" max="11230" width="23.85546875" customWidth="1"/>
    <col min="11231" max="11231" width="9" customWidth="1"/>
    <col min="11232" max="11232" width="23.85546875" customWidth="1"/>
    <col min="11233" max="11233" width="9" customWidth="1"/>
    <col min="11485" max="11485" width="52.85546875" customWidth="1"/>
    <col min="11486" max="11486" width="23.85546875" customWidth="1"/>
    <col min="11487" max="11487" width="9" customWidth="1"/>
    <col min="11488" max="11488" width="23.85546875" customWidth="1"/>
    <col min="11489" max="11489" width="9" customWidth="1"/>
    <col min="11741" max="11741" width="52.85546875" customWidth="1"/>
    <col min="11742" max="11742" width="23.85546875" customWidth="1"/>
    <col min="11743" max="11743" width="9" customWidth="1"/>
    <col min="11744" max="11744" width="23.85546875" customWidth="1"/>
    <col min="11745" max="11745" width="9" customWidth="1"/>
    <col min="11997" max="11997" width="52.85546875" customWidth="1"/>
    <col min="11998" max="11998" width="23.85546875" customWidth="1"/>
    <col min="11999" max="11999" width="9" customWidth="1"/>
    <col min="12000" max="12000" width="23.85546875" customWidth="1"/>
    <col min="12001" max="12001" width="9" customWidth="1"/>
    <col min="12253" max="12253" width="52.85546875" customWidth="1"/>
    <col min="12254" max="12254" width="23.85546875" customWidth="1"/>
    <col min="12255" max="12255" width="9" customWidth="1"/>
    <col min="12256" max="12256" width="23.85546875" customWidth="1"/>
    <col min="12257" max="12257" width="9" customWidth="1"/>
    <col min="12509" max="12509" width="52.85546875" customWidth="1"/>
    <col min="12510" max="12510" width="23.85546875" customWidth="1"/>
    <col min="12511" max="12511" width="9" customWidth="1"/>
    <col min="12512" max="12512" width="23.85546875" customWidth="1"/>
    <col min="12513" max="12513" width="9" customWidth="1"/>
    <col min="12765" max="12765" width="52.85546875" customWidth="1"/>
    <col min="12766" max="12766" width="23.85546875" customWidth="1"/>
    <col min="12767" max="12767" width="9" customWidth="1"/>
    <col min="12768" max="12768" width="23.85546875" customWidth="1"/>
    <col min="12769" max="12769" width="9" customWidth="1"/>
    <col min="13021" max="13021" width="52.85546875" customWidth="1"/>
    <col min="13022" max="13022" width="23.85546875" customWidth="1"/>
    <col min="13023" max="13023" width="9" customWidth="1"/>
    <col min="13024" max="13024" width="23.85546875" customWidth="1"/>
    <col min="13025" max="13025" width="9" customWidth="1"/>
    <col min="13277" max="13277" width="52.85546875" customWidth="1"/>
    <col min="13278" max="13278" width="23.85546875" customWidth="1"/>
    <col min="13279" max="13279" width="9" customWidth="1"/>
    <col min="13280" max="13280" width="23.85546875" customWidth="1"/>
    <col min="13281" max="13281" width="9" customWidth="1"/>
    <col min="13533" max="13533" width="52.85546875" customWidth="1"/>
    <col min="13534" max="13534" width="23.85546875" customWidth="1"/>
    <col min="13535" max="13535" width="9" customWidth="1"/>
    <col min="13536" max="13536" width="23.85546875" customWidth="1"/>
    <col min="13537" max="13537" width="9" customWidth="1"/>
    <col min="13789" max="13789" width="52.85546875" customWidth="1"/>
    <col min="13790" max="13790" width="23.85546875" customWidth="1"/>
    <col min="13791" max="13791" width="9" customWidth="1"/>
    <col min="13792" max="13792" width="23.85546875" customWidth="1"/>
    <col min="13793" max="13793" width="9" customWidth="1"/>
    <col min="14045" max="14045" width="52.85546875" customWidth="1"/>
    <col min="14046" max="14046" width="23.85546875" customWidth="1"/>
    <col min="14047" max="14047" width="9" customWidth="1"/>
    <col min="14048" max="14048" width="23.85546875" customWidth="1"/>
    <col min="14049" max="14049" width="9" customWidth="1"/>
    <col min="14301" max="14301" width="52.85546875" customWidth="1"/>
    <col min="14302" max="14302" width="23.85546875" customWidth="1"/>
    <col min="14303" max="14303" width="9" customWidth="1"/>
    <col min="14304" max="14304" width="23.85546875" customWidth="1"/>
    <col min="14305" max="14305" width="9" customWidth="1"/>
    <col min="14557" max="14557" width="52.85546875" customWidth="1"/>
    <col min="14558" max="14558" width="23.85546875" customWidth="1"/>
    <col min="14559" max="14559" width="9" customWidth="1"/>
    <col min="14560" max="14560" width="23.85546875" customWidth="1"/>
    <col min="14561" max="14561" width="9" customWidth="1"/>
    <col min="14813" max="14813" width="52.85546875" customWidth="1"/>
    <col min="14814" max="14814" width="23.85546875" customWidth="1"/>
    <col min="14815" max="14815" width="9" customWidth="1"/>
    <col min="14816" max="14816" width="23.85546875" customWidth="1"/>
    <col min="14817" max="14817" width="9" customWidth="1"/>
    <col min="15069" max="15069" width="52.85546875" customWidth="1"/>
    <col min="15070" max="15070" width="23.85546875" customWidth="1"/>
    <col min="15071" max="15071" width="9" customWidth="1"/>
    <col min="15072" max="15072" width="23.85546875" customWidth="1"/>
    <col min="15073" max="15073" width="9" customWidth="1"/>
    <col min="15325" max="15325" width="52.85546875" customWidth="1"/>
    <col min="15326" max="15326" width="23.85546875" customWidth="1"/>
    <col min="15327" max="15327" width="9" customWidth="1"/>
    <col min="15328" max="15328" width="23.85546875" customWidth="1"/>
    <col min="15329" max="15329" width="9" customWidth="1"/>
    <col min="15581" max="15581" width="52.85546875" customWidth="1"/>
    <col min="15582" max="15582" width="23.85546875" customWidth="1"/>
    <col min="15583" max="15583" width="9" customWidth="1"/>
    <col min="15584" max="15584" width="23.85546875" customWidth="1"/>
    <col min="15585" max="15585" width="9" customWidth="1"/>
    <col min="15837" max="15837" width="52.85546875" customWidth="1"/>
    <col min="15838" max="15838" width="23.85546875" customWidth="1"/>
    <col min="15839" max="15839" width="9" customWidth="1"/>
    <col min="15840" max="15840" width="23.85546875" customWidth="1"/>
    <col min="15841" max="15841" width="9" customWidth="1"/>
    <col min="16093" max="16093" width="52.85546875" customWidth="1"/>
    <col min="16094" max="16094" width="23.85546875" customWidth="1"/>
    <col min="16095" max="16095" width="9" customWidth="1"/>
    <col min="16096" max="16096" width="23.85546875" customWidth="1"/>
    <col min="16097" max="16097" width="9" customWidth="1"/>
  </cols>
  <sheetData>
    <row r="2" spans="2:3" s="25" customFormat="1" x14ac:dyDescent="0.25">
      <c r="B2"/>
      <c r="C2"/>
    </row>
    <row r="3" spans="2:3" s="25" customFormat="1" ht="12.75" x14ac:dyDescent="0.2">
      <c r="B3" s="51" t="s">
        <v>0</v>
      </c>
      <c r="C3" s="51"/>
    </row>
    <row r="4" spans="2:3" s="25" customFormat="1" ht="12.75" x14ac:dyDescent="0.2">
      <c r="B4" s="51"/>
      <c r="C4" s="51"/>
    </row>
    <row r="5" spans="2:3" s="25" customFormat="1" ht="12.75" x14ac:dyDescent="0.2">
      <c r="B5" s="52" t="s">
        <v>1</v>
      </c>
      <c r="C5" s="52"/>
    </row>
    <row r="6" spans="2:3" s="25" customFormat="1" ht="12.75" x14ac:dyDescent="0.2">
      <c r="B6" s="53"/>
      <c r="C6" s="53"/>
    </row>
    <row r="7" spans="2:3" s="25" customFormat="1" ht="12.75" x14ac:dyDescent="0.2">
      <c r="B7" s="54" t="s">
        <v>2</v>
      </c>
      <c r="C7" s="54"/>
    </row>
    <row r="8" spans="2:3" s="25" customFormat="1" x14ac:dyDescent="0.25">
      <c r="B8" s="55" t="s">
        <v>97</v>
      </c>
      <c r="C8" s="55"/>
    </row>
    <row r="9" spans="2:3" x14ac:dyDescent="0.25">
      <c r="B9" s="2"/>
      <c r="C9" s="2"/>
    </row>
    <row r="10" spans="2:3" x14ac:dyDescent="0.25">
      <c r="B10" s="3" t="s">
        <v>3</v>
      </c>
      <c r="C10" s="44"/>
    </row>
    <row r="11" spans="2:3" x14ac:dyDescent="0.25">
      <c r="B11" s="56" t="s">
        <v>4</v>
      </c>
      <c r="C11" s="56"/>
    </row>
    <row r="12" spans="2:3" x14ac:dyDescent="0.25">
      <c r="B12" s="50" t="s">
        <v>5</v>
      </c>
      <c r="C12" s="50"/>
    </row>
    <row r="13" spans="2:3" x14ac:dyDescent="0.25">
      <c r="B13" s="58" t="s">
        <v>6</v>
      </c>
      <c r="C13" s="58"/>
    </row>
    <row r="14" spans="2:3" x14ac:dyDescent="0.25">
      <c r="B14" s="4" t="s">
        <v>48</v>
      </c>
      <c r="C14" s="5">
        <f>C15</f>
        <v>4709.5</v>
      </c>
    </row>
    <row r="15" spans="2:3" x14ac:dyDescent="0.25">
      <c r="B15" s="6" t="s">
        <v>50</v>
      </c>
      <c r="C15" s="17">
        <v>4709.5</v>
      </c>
    </row>
    <row r="16" spans="2:3" x14ac:dyDescent="0.25">
      <c r="B16" s="4" t="s">
        <v>7</v>
      </c>
      <c r="C16" s="5">
        <f>SUM(C17:C47)</f>
        <v>286775.71999999997</v>
      </c>
    </row>
    <row r="17" spans="2:4" s="1" customFormat="1" ht="12.75" x14ac:dyDescent="0.2">
      <c r="B17" s="40" t="s">
        <v>59</v>
      </c>
      <c r="C17" s="17">
        <v>28016.54</v>
      </c>
      <c r="D17" s="48"/>
    </row>
    <row r="18" spans="2:4" s="1" customFormat="1" ht="12.75" x14ac:dyDescent="0.2">
      <c r="B18" s="40" t="s">
        <v>60</v>
      </c>
      <c r="C18" s="17">
        <v>83719.320000000007</v>
      </c>
    </row>
    <row r="19" spans="2:4" s="1" customFormat="1" ht="12.75" x14ac:dyDescent="0.2">
      <c r="B19" s="40" t="s">
        <v>61</v>
      </c>
      <c r="C19" s="17">
        <v>23277.439999999999</v>
      </c>
    </row>
    <row r="20" spans="2:4" s="1" customFormat="1" ht="12.75" x14ac:dyDescent="0.2">
      <c r="B20" s="40" t="s">
        <v>62</v>
      </c>
      <c r="C20" s="17">
        <v>7797.49</v>
      </c>
    </row>
    <row r="21" spans="2:4" s="1" customFormat="1" ht="12.75" x14ac:dyDescent="0.2">
      <c r="B21" s="40" t="s">
        <v>63</v>
      </c>
      <c r="C21" s="17">
        <v>7640.63</v>
      </c>
    </row>
    <row r="22" spans="2:4" s="1" customFormat="1" ht="12.75" x14ac:dyDescent="0.2">
      <c r="B22" s="40" t="s">
        <v>64</v>
      </c>
      <c r="C22" s="17">
        <v>9261.81</v>
      </c>
    </row>
    <row r="23" spans="2:4" s="1" customFormat="1" ht="12.75" x14ac:dyDescent="0.2">
      <c r="B23" s="40" t="s">
        <v>65</v>
      </c>
      <c r="C23" s="17">
        <v>12426.99</v>
      </c>
    </row>
    <row r="24" spans="2:4" s="1" customFormat="1" ht="12.75" x14ac:dyDescent="0.2">
      <c r="B24" s="40" t="s">
        <v>66</v>
      </c>
      <c r="C24" s="17">
        <v>3817.38</v>
      </c>
    </row>
    <row r="25" spans="2:4" s="1" customFormat="1" ht="12.75" x14ac:dyDescent="0.2">
      <c r="B25" s="40" t="s">
        <v>67</v>
      </c>
      <c r="C25" s="17">
        <v>3119.68</v>
      </c>
    </row>
    <row r="26" spans="2:4" s="1" customFormat="1" ht="12.75" x14ac:dyDescent="0.2">
      <c r="B26" s="40" t="s">
        <v>87</v>
      </c>
      <c r="C26" s="17">
        <v>0</v>
      </c>
    </row>
    <row r="27" spans="2:4" s="1" customFormat="1" ht="12.75" x14ac:dyDescent="0.2">
      <c r="B27" s="40" t="s">
        <v>90</v>
      </c>
      <c r="C27" s="17">
        <v>0</v>
      </c>
    </row>
    <row r="28" spans="2:4" s="1" customFormat="1" ht="12.75" x14ac:dyDescent="0.2">
      <c r="B28" s="40" t="s">
        <v>68</v>
      </c>
      <c r="C28" s="17">
        <v>5525.8</v>
      </c>
    </row>
    <row r="29" spans="2:4" s="1" customFormat="1" ht="12.75" x14ac:dyDescent="0.2">
      <c r="B29" s="40" t="s">
        <v>69</v>
      </c>
      <c r="C29" s="17">
        <v>21842.02</v>
      </c>
    </row>
    <row r="30" spans="2:4" s="1" customFormat="1" ht="12.75" x14ac:dyDescent="0.2">
      <c r="B30" s="40" t="s">
        <v>70</v>
      </c>
      <c r="C30" s="17">
        <v>3612.01</v>
      </c>
    </row>
    <row r="31" spans="2:4" s="1" customFormat="1" ht="12.75" x14ac:dyDescent="0.2">
      <c r="B31" s="40" t="s">
        <v>71</v>
      </c>
      <c r="C31" s="45">
        <v>2565.34</v>
      </c>
    </row>
    <row r="32" spans="2:4" s="1" customFormat="1" ht="12.75" x14ac:dyDescent="0.2">
      <c r="B32" s="40" t="s">
        <v>72</v>
      </c>
      <c r="C32" s="45">
        <v>3325.27</v>
      </c>
    </row>
    <row r="33" spans="2:3" s="1" customFormat="1" ht="12.75" x14ac:dyDescent="0.2">
      <c r="B33" s="40" t="s">
        <v>73</v>
      </c>
      <c r="C33" s="17">
        <v>4561.62</v>
      </c>
    </row>
    <row r="34" spans="2:3" s="1" customFormat="1" ht="12.75" x14ac:dyDescent="0.2">
      <c r="B34" s="40" t="s">
        <v>74</v>
      </c>
      <c r="C34" s="17">
        <v>2203.4699999999998</v>
      </c>
    </row>
    <row r="35" spans="2:3" s="1" customFormat="1" ht="12.75" x14ac:dyDescent="0.2">
      <c r="B35" s="40" t="s">
        <v>75</v>
      </c>
      <c r="C35" s="17">
        <v>863.93</v>
      </c>
    </row>
    <row r="36" spans="2:3" s="1" customFormat="1" ht="12.75" x14ac:dyDescent="0.2">
      <c r="B36" s="42" t="s">
        <v>86</v>
      </c>
      <c r="C36" s="17"/>
    </row>
    <row r="37" spans="2:3" s="1" customFormat="1" ht="12.75" x14ac:dyDescent="0.2">
      <c r="B37" s="40" t="s">
        <v>91</v>
      </c>
      <c r="C37" s="17">
        <v>0</v>
      </c>
    </row>
    <row r="38" spans="2:3" s="1" customFormat="1" ht="12.75" x14ac:dyDescent="0.2">
      <c r="B38" s="40" t="s">
        <v>76</v>
      </c>
      <c r="C38" s="17">
        <v>0</v>
      </c>
    </row>
    <row r="39" spans="2:3" s="1" customFormat="1" ht="12.75" x14ac:dyDescent="0.2">
      <c r="B39" s="40" t="s">
        <v>77</v>
      </c>
      <c r="C39" s="17">
        <v>8683.25</v>
      </c>
    </row>
    <row r="40" spans="2:3" s="1" customFormat="1" ht="12.75" x14ac:dyDescent="0.2">
      <c r="B40" s="40" t="s">
        <v>106</v>
      </c>
      <c r="C40" s="17">
        <v>3002.45</v>
      </c>
    </row>
    <row r="41" spans="2:3" s="1" customFormat="1" ht="12.75" x14ac:dyDescent="0.2">
      <c r="B41" s="42" t="s">
        <v>78</v>
      </c>
      <c r="C41" s="17"/>
    </row>
    <row r="42" spans="2:3" s="1" customFormat="1" ht="12.75" x14ac:dyDescent="0.2">
      <c r="B42" s="40" t="s">
        <v>79</v>
      </c>
      <c r="C42" s="17">
        <v>20285.29</v>
      </c>
    </row>
    <row r="43" spans="2:3" s="1" customFormat="1" ht="12.75" x14ac:dyDescent="0.2">
      <c r="B43" s="40" t="s">
        <v>80</v>
      </c>
      <c r="C43" s="17">
        <v>56.22</v>
      </c>
    </row>
    <row r="44" spans="2:3" s="1" customFormat="1" ht="12.75" x14ac:dyDescent="0.2">
      <c r="B44" s="40" t="s">
        <v>81</v>
      </c>
      <c r="C44" s="17">
        <v>6339.85</v>
      </c>
    </row>
    <row r="45" spans="2:3" s="1" customFormat="1" ht="12.75" x14ac:dyDescent="0.2">
      <c r="B45" s="40" t="s">
        <v>82</v>
      </c>
      <c r="C45" s="17">
        <v>967</v>
      </c>
    </row>
    <row r="46" spans="2:3" s="1" customFormat="1" ht="12.75" x14ac:dyDescent="0.2">
      <c r="B46" s="40" t="s">
        <v>83</v>
      </c>
      <c r="C46" s="17">
        <v>12362.42</v>
      </c>
    </row>
    <row r="47" spans="2:3" s="1" customFormat="1" ht="12.75" x14ac:dyDescent="0.2">
      <c r="B47" s="40" t="s">
        <v>84</v>
      </c>
      <c r="C47" s="17">
        <v>11502.5</v>
      </c>
    </row>
    <row r="48" spans="2:3" x14ac:dyDescent="0.25">
      <c r="B48" s="4" t="s">
        <v>8</v>
      </c>
      <c r="C48" s="5">
        <f>SUM(C49:C50)</f>
        <v>16001.23</v>
      </c>
    </row>
    <row r="49" spans="2:3" s="1" customFormat="1" ht="12.75" x14ac:dyDescent="0.2">
      <c r="B49" s="6" t="s">
        <v>9</v>
      </c>
      <c r="C49" s="17">
        <f>2412.98+12435.09</f>
        <v>14848.07</v>
      </c>
    </row>
    <row r="50" spans="2:3" s="1" customFormat="1" ht="12.75" x14ac:dyDescent="0.2">
      <c r="B50" s="6" t="s">
        <v>39</v>
      </c>
      <c r="C50" s="17">
        <v>1153.1600000000001</v>
      </c>
    </row>
    <row r="51" spans="2:3" s="1" customFormat="1" ht="12.75" x14ac:dyDescent="0.2">
      <c r="B51" s="30" t="s">
        <v>47</v>
      </c>
      <c r="C51" s="27">
        <f>SUM(C52)</f>
        <v>218.76</v>
      </c>
    </row>
    <row r="52" spans="2:3" s="1" customFormat="1" ht="12.75" x14ac:dyDescent="0.2">
      <c r="B52" s="6" t="s">
        <v>49</v>
      </c>
      <c r="C52" s="7">
        <v>218.76</v>
      </c>
    </row>
    <row r="53" spans="2:3" x14ac:dyDescent="0.25">
      <c r="B53" s="8" t="s">
        <v>10</v>
      </c>
      <c r="C53" s="26">
        <f>C14+C16+C48+C51</f>
        <v>307705.20999999996</v>
      </c>
    </row>
    <row r="54" spans="2:3" x14ac:dyDescent="0.25">
      <c r="B54" s="8" t="s">
        <v>40</v>
      </c>
      <c r="C54" s="26">
        <v>0</v>
      </c>
    </row>
    <row r="55" spans="2:3" x14ac:dyDescent="0.25">
      <c r="B55" s="8" t="s">
        <v>51</v>
      </c>
      <c r="C55" s="26">
        <v>0</v>
      </c>
    </row>
    <row r="56" spans="2:3" x14ac:dyDescent="0.25">
      <c r="B56" s="10" t="s">
        <v>11</v>
      </c>
      <c r="C56" s="9">
        <v>902.7</v>
      </c>
    </row>
    <row r="57" spans="2:3" x14ac:dyDescent="0.25">
      <c r="B57" s="11" t="s">
        <v>12</v>
      </c>
      <c r="C57" s="9">
        <f>C53+C55+C56</f>
        <v>308607.90999999997</v>
      </c>
    </row>
    <row r="58" spans="2:3" x14ac:dyDescent="0.25">
      <c r="B58" s="12" t="s">
        <v>4</v>
      </c>
      <c r="C58" s="13"/>
    </row>
    <row r="59" spans="2:3" x14ac:dyDescent="0.25">
      <c r="B59" s="3" t="s">
        <v>13</v>
      </c>
      <c r="C59" s="44"/>
    </row>
    <row r="60" spans="2:3" x14ac:dyDescent="0.25">
      <c r="B60" s="56" t="s">
        <v>4</v>
      </c>
      <c r="C60" s="56"/>
    </row>
    <row r="61" spans="2:3" x14ac:dyDescent="0.25">
      <c r="B61" s="59" t="s">
        <v>14</v>
      </c>
      <c r="C61" s="59"/>
    </row>
    <row r="62" spans="2:3" x14ac:dyDescent="0.25">
      <c r="B62" s="60" t="s">
        <v>15</v>
      </c>
      <c r="C62" s="60"/>
    </row>
    <row r="63" spans="2:3" x14ac:dyDescent="0.25">
      <c r="B63" s="4" t="s">
        <v>16</v>
      </c>
      <c r="C63" s="5">
        <v>188403.07</v>
      </c>
    </row>
    <row r="64" spans="2:3" x14ac:dyDescent="0.25">
      <c r="B64" s="4" t="s">
        <v>17</v>
      </c>
      <c r="C64" s="5">
        <v>0</v>
      </c>
    </row>
    <row r="65" spans="2:3" x14ac:dyDescent="0.25">
      <c r="B65" s="4" t="s">
        <v>18</v>
      </c>
      <c r="C65" s="15">
        <v>6542.95</v>
      </c>
    </row>
    <row r="66" spans="2:3" x14ac:dyDescent="0.25">
      <c r="B66" s="4" t="s">
        <v>31</v>
      </c>
      <c r="C66" s="5">
        <v>6611.54</v>
      </c>
    </row>
    <row r="67" spans="2:3" x14ac:dyDescent="0.25">
      <c r="B67" s="14" t="s">
        <v>32</v>
      </c>
      <c r="C67" s="15">
        <v>6316.36</v>
      </c>
    </row>
    <row r="68" spans="2:3" x14ac:dyDescent="0.25">
      <c r="B68" s="14" t="s">
        <v>36</v>
      </c>
      <c r="C68" s="15">
        <v>800</v>
      </c>
    </row>
    <row r="69" spans="2:3" x14ac:dyDescent="0.25">
      <c r="B69" s="14" t="s">
        <v>38</v>
      </c>
      <c r="C69" s="15">
        <v>0</v>
      </c>
    </row>
    <row r="70" spans="2:3" x14ac:dyDescent="0.25">
      <c r="B70" s="14" t="s">
        <v>19</v>
      </c>
      <c r="C70" s="15">
        <v>81211.59</v>
      </c>
    </row>
    <row r="71" spans="2:3" x14ac:dyDescent="0.25">
      <c r="B71" s="14" t="s">
        <v>20</v>
      </c>
      <c r="C71" s="15">
        <v>24500</v>
      </c>
    </row>
    <row r="72" spans="2:3" x14ac:dyDescent="0.25">
      <c r="B72" s="4" t="s">
        <v>42</v>
      </c>
      <c r="C72" s="5">
        <v>30862.31</v>
      </c>
    </row>
    <row r="73" spans="2:3" x14ac:dyDescent="0.25">
      <c r="B73" s="4" t="s">
        <v>37</v>
      </c>
      <c r="C73" s="5">
        <v>0</v>
      </c>
    </row>
    <row r="74" spans="2:3" x14ac:dyDescent="0.25">
      <c r="B74" s="4" t="s">
        <v>45</v>
      </c>
      <c r="C74" s="5">
        <v>1810.34</v>
      </c>
    </row>
    <row r="75" spans="2:3" x14ac:dyDescent="0.25">
      <c r="B75" s="14" t="s">
        <v>21</v>
      </c>
      <c r="C75" s="15">
        <v>273635.44</v>
      </c>
    </row>
    <row r="76" spans="2:3" s="1" customFormat="1" ht="12.75" x14ac:dyDescent="0.2">
      <c r="B76" s="16" t="s">
        <v>22</v>
      </c>
      <c r="C76" s="17">
        <v>271855.26</v>
      </c>
    </row>
    <row r="77" spans="2:3" s="1" customFormat="1" ht="12.75" x14ac:dyDescent="0.2">
      <c r="B77" s="16" t="s">
        <v>23</v>
      </c>
      <c r="C77" s="17">
        <v>1435.36</v>
      </c>
    </row>
    <row r="78" spans="2:3" s="1" customFormat="1" ht="12.75" x14ac:dyDescent="0.2">
      <c r="B78" s="16" t="s">
        <v>43</v>
      </c>
      <c r="C78" s="33">
        <v>344.82</v>
      </c>
    </row>
    <row r="79" spans="2:3" s="1" customFormat="1" ht="12.75" x14ac:dyDescent="0.2">
      <c r="B79" s="16" t="s">
        <v>53</v>
      </c>
      <c r="C79" s="17">
        <v>0</v>
      </c>
    </row>
    <row r="80" spans="2:3" x14ac:dyDescent="0.25">
      <c r="B80" s="18" t="s">
        <v>24</v>
      </c>
      <c r="C80" s="15">
        <v>0</v>
      </c>
    </row>
    <row r="81" spans="2:3" x14ac:dyDescent="0.25">
      <c r="B81" s="16" t="s">
        <v>41</v>
      </c>
      <c r="C81" s="17">
        <v>0</v>
      </c>
    </row>
    <row r="82" spans="2:3" x14ac:dyDescent="0.25">
      <c r="B82" s="16" t="s">
        <v>44</v>
      </c>
      <c r="C82" s="17">
        <v>0</v>
      </c>
    </row>
    <row r="83" spans="2:3" x14ac:dyDescent="0.25">
      <c r="B83" s="18" t="s">
        <v>103</v>
      </c>
      <c r="C83" s="28">
        <v>0</v>
      </c>
    </row>
    <row r="84" spans="2:3" x14ac:dyDescent="0.25">
      <c r="B84" s="18" t="s">
        <v>25</v>
      </c>
      <c r="C84" s="19">
        <v>396.72</v>
      </c>
    </row>
    <row r="85" spans="2:3" x14ac:dyDescent="0.25">
      <c r="B85" s="18" t="s">
        <v>26</v>
      </c>
      <c r="C85" s="19">
        <v>4146.6400000000003</v>
      </c>
    </row>
    <row r="86" spans="2:3" x14ac:dyDescent="0.25">
      <c r="B86" s="4" t="s">
        <v>27</v>
      </c>
      <c r="C86" s="5">
        <v>697.42</v>
      </c>
    </row>
    <row r="87" spans="2:3" x14ac:dyDescent="0.25">
      <c r="B87" s="4" t="s">
        <v>35</v>
      </c>
      <c r="C87" s="5">
        <v>0</v>
      </c>
    </row>
    <row r="88" spans="2:3" x14ac:dyDescent="0.25">
      <c r="B88" s="4" t="s">
        <v>107</v>
      </c>
      <c r="C88" s="5">
        <v>57217.599999999999</v>
      </c>
    </row>
    <row r="89" spans="2:3" x14ac:dyDescent="0.25">
      <c r="B89" s="8" t="s">
        <v>28</v>
      </c>
      <c r="C89" s="9">
        <f>SUM(C63+C64+C65+C66+C67+C68+C69+C70+C71+C72+C73+C74+C75+C80+C83+C84+C85+C86+C87+C88)</f>
        <v>683151.9800000001</v>
      </c>
    </row>
    <row r="90" spans="2:3" x14ac:dyDescent="0.25">
      <c r="B90" s="8" t="s">
        <v>34</v>
      </c>
      <c r="C90" s="9">
        <v>2325.38</v>
      </c>
    </row>
    <row r="91" spans="2:3" x14ac:dyDescent="0.25">
      <c r="B91" s="8" t="s">
        <v>33</v>
      </c>
      <c r="C91" s="9">
        <v>0</v>
      </c>
    </row>
    <row r="92" spans="2:3" x14ac:dyDescent="0.25">
      <c r="B92" s="20" t="s">
        <v>29</v>
      </c>
      <c r="C92" s="9">
        <f>C89+C90+C91</f>
        <v>685477.3600000001</v>
      </c>
    </row>
    <row r="93" spans="2:3" x14ac:dyDescent="0.25">
      <c r="B93" s="21"/>
      <c r="C93" s="5"/>
    </row>
    <row r="94" spans="2:3" s="23" customFormat="1" ht="15.75" thickBot="1" x14ac:dyDescent="0.3">
      <c r="B94" s="22" t="s">
        <v>30</v>
      </c>
      <c r="C94" s="31">
        <f>C57-C92</f>
        <v>-376869.45000000013</v>
      </c>
    </row>
    <row r="95" spans="2:3" ht="15.75" thickTop="1" x14ac:dyDescent="0.25">
      <c r="B95" s="61" t="s">
        <v>4</v>
      </c>
      <c r="C95" s="61"/>
    </row>
    <row r="96" spans="2:3" x14ac:dyDescent="0.25">
      <c r="B96" s="57" t="s">
        <v>85</v>
      </c>
      <c r="C96" s="57"/>
    </row>
    <row r="97" spans="2:3" x14ac:dyDescent="0.25">
      <c r="B97" s="57" t="s">
        <v>108</v>
      </c>
      <c r="C97" s="57"/>
    </row>
    <row r="98" spans="2:3" x14ac:dyDescent="0.25">
      <c r="B98" s="24"/>
      <c r="C98" s="24"/>
    </row>
    <row r="99" spans="2:3" x14ac:dyDescent="0.25">
      <c r="B99" s="29"/>
      <c r="C99" s="24"/>
    </row>
    <row r="100" spans="2:3" x14ac:dyDescent="0.25">
      <c r="B100" s="29"/>
      <c r="C100" s="24"/>
    </row>
    <row r="101" spans="2:3" x14ac:dyDescent="0.25">
      <c r="B101" s="24"/>
      <c r="C101" s="24"/>
    </row>
  </sheetData>
  <mergeCells count="13">
    <mergeCell ref="B97:C97"/>
    <mergeCell ref="B13:C13"/>
    <mergeCell ref="B60:C60"/>
    <mergeCell ref="B61:C61"/>
    <mergeCell ref="B62:C62"/>
    <mergeCell ref="B95:C95"/>
    <mergeCell ref="B96:C96"/>
    <mergeCell ref="B12:C12"/>
    <mergeCell ref="B3:C4"/>
    <mergeCell ref="B5:C6"/>
    <mergeCell ref="B7:C7"/>
    <mergeCell ref="B8:C8"/>
    <mergeCell ref="B11:C11"/>
  </mergeCells>
  <pageMargins left="0.7" right="0.7" top="0.75" bottom="0.75" header="0.3" footer="0.3"/>
  <pageSetup paperSize="190" scale="65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01"/>
  <sheetViews>
    <sheetView topLeftCell="A39" workbookViewId="0">
      <selection activeCell="B61" sqref="B61:C61"/>
    </sheetView>
  </sheetViews>
  <sheetFormatPr baseColWidth="10" defaultColWidth="9.140625" defaultRowHeight="15" x14ac:dyDescent="0.25"/>
  <cols>
    <col min="1" max="1" width="23.28515625" customWidth="1"/>
    <col min="2" max="2" width="69.42578125" customWidth="1"/>
    <col min="3" max="3" width="23.85546875" customWidth="1"/>
    <col min="4" max="4" width="12.140625" customWidth="1"/>
    <col min="221" max="221" width="52.85546875" customWidth="1"/>
    <col min="222" max="222" width="23.85546875" customWidth="1"/>
    <col min="223" max="223" width="9" customWidth="1"/>
    <col min="224" max="224" width="23.85546875" customWidth="1"/>
    <col min="225" max="225" width="9" customWidth="1"/>
    <col min="477" max="477" width="52.85546875" customWidth="1"/>
    <col min="478" max="478" width="23.85546875" customWidth="1"/>
    <col min="479" max="479" width="9" customWidth="1"/>
    <col min="480" max="480" width="23.85546875" customWidth="1"/>
    <col min="481" max="481" width="9" customWidth="1"/>
    <col min="733" max="733" width="52.85546875" customWidth="1"/>
    <col min="734" max="734" width="23.85546875" customWidth="1"/>
    <col min="735" max="735" width="9" customWidth="1"/>
    <col min="736" max="736" width="23.85546875" customWidth="1"/>
    <col min="737" max="737" width="9" customWidth="1"/>
    <col min="989" max="989" width="52.85546875" customWidth="1"/>
    <col min="990" max="990" width="23.85546875" customWidth="1"/>
    <col min="991" max="991" width="9" customWidth="1"/>
    <col min="992" max="992" width="23.85546875" customWidth="1"/>
    <col min="993" max="993" width="9" customWidth="1"/>
    <col min="1245" max="1245" width="52.85546875" customWidth="1"/>
    <col min="1246" max="1246" width="23.85546875" customWidth="1"/>
    <col min="1247" max="1247" width="9" customWidth="1"/>
    <col min="1248" max="1248" width="23.85546875" customWidth="1"/>
    <col min="1249" max="1249" width="9" customWidth="1"/>
    <col min="1501" max="1501" width="52.85546875" customWidth="1"/>
    <col min="1502" max="1502" width="23.85546875" customWidth="1"/>
    <col min="1503" max="1503" width="9" customWidth="1"/>
    <col min="1504" max="1504" width="23.85546875" customWidth="1"/>
    <col min="1505" max="1505" width="9" customWidth="1"/>
    <col min="1757" max="1757" width="52.85546875" customWidth="1"/>
    <col min="1758" max="1758" width="23.85546875" customWidth="1"/>
    <col min="1759" max="1759" width="9" customWidth="1"/>
    <col min="1760" max="1760" width="23.85546875" customWidth="1"/>
    <col min="1761" max="1761" width="9" customWidth="1"/>
    <col min="2013" max="2013" width="52.85546875" customWidth="1"/>
    <col min="2014" max="2014" width="23.85546875" customWidth="1"/>
    <col min="2015" max="2015" width="9" customWidth="1"/>
    <col min="2016" max="2016" width="23.85546875" customWidth="1"/>
    <col min="2017" max="2017" width="9" customWidth="1"/>
    <col min="2269" max="2269" width="52.85546875" customWidth="1"/>
    <col min="2270" max="2270" width="23.85546875" customWidth="1"/>
    <col min="2271" max="2271" width="9" customWidth="1"/>
    <col min="2272" max="2272" width="23.85546875" customWidth="1"/>
    <col min="2273" max="2273" width="9" customWidth="1"/>
    <col min="2525" max="2525" width="52.85546875" customWidth="1"/>
    <col min="2526" max="2526" width="23.85546875" customWidth="1"/>
    <col min="2527" max="2527" width="9" customWidth="1"/>
    <col min="2528" max="2528" width="23.85546875" customWidth="1"/>
    <col min="2529" max="2529" width="9" customWidth="1"/>
    <col min="2781" max="2781" width="52.85546875" customWidth="1"/>
    <col min="2782" max="2782" width="23.85546875" customWidth="1"/>
    <col min="2783" max="2783" width="9" customWidth="1"/>
    <col min="2784" max="2784" width="23.85546875" customWidth="1"/>
    <col min="2785" max="2785" width="9" customWidth="1"/>
    <col min="3037" max="3037" width="52.85546875" customWidth="1"/>
    <col min="3038" max="3038" width="23.85546875" customWidth="1"/>
    <col min="3039" max="3039" width="9" customWidth="1"/>
    <col min="3040" max="3040" width="23.85546875" customWidth="1"/>
    <col min="3041" max="3041" width="9" customWidth="1"/>
    <col min="3293" max="3293" width="52.85546875" customWidth="1"/>
    <col min="3294" max="3294" width="23.85546875" customWidth="1"/>
    <col min="3295" max="3295" width="9" customWidth="1"/>
    <col min="3296" max="3296" width="23.85546875" customWidth="1"/>
    <col min="3297" max="3297" width="9" customWidth="1"/>
    <col min="3549" max="3549" width="52.85546875" customWidth="1"/>
    <col min="3550" max="3550" width="23.85546875" customWidth="1"/>
    <col min="3551" max="3551" width="9" customWidth="1"/>
    <col min="3552" max="3552" width="23.85546875" customWidth="1"/>
    <col min="3553" max="3553" width="9" customWidth="1"/>
    <col min="3805" max="3805" width="52.85546875" customWidth="1"/>
    <col min="3806" max="3806" width="23.85546875" customWidth="1"/>
    <col min="3807" max="3807" width="9" customWidth="1"/>
    <col min="3808" max="3808" width="23.85546875" customWidth="1"/>
    <col min="3809" max="3809" width="9" customWidth="1"/>
    <col min="4061" max="4061" width="52.85546875" customWidth="1"/>
    <col min="4062" max="4062" width="23.85546875" customWidth="1"/>
    <col min="4063" max="4063" width="9" customWidth="1"/>
    <col min="4064" max="4064" width="23.85546875" customWidth="1"/>
    <col min="4065" max="4065" width="9" customWidth="1"/>
    <col min="4317" max="4317" width="52.85546875" customWidth="1"/>
    <col min="4318" max="4318" width="23.85546875" customWidth="1"/>
    <col min="4319" max="4319" width="9" customWidth="1"/>
    <col min="4320" max="4320" width="23.85546875" customWidth="1"/>
    <col min="4321" max="4321" width="9" customWidth="1"/>
    <col min="4573" max="4573" width="52.85546875" customWidth="1"/>
    <col min="4574" max="4574" width="23.85546875" customWidth="1"/>
    <col min="4575" max="4575" width="9" customWidth="1"/>
    <col min="4576" max="4576" width="23.85546875" customWidth="1"/>
    <col min="4577" max="4577" width="9" customWidth="1"/>
    <col min="4829" max="4829" width="52.85546875" customWidth="1"/>
    <col min="4830" max="4830" width="23.85546875" customWidth="1"/>
    <col min="4831" max="4831" width="9" customWidth="1"/>
    <col min="4832" max="4832" width="23.85546875" customWidth="1"/>
    <col min="4833" max="4833" width="9" customWidth="1"/>
    <col min="5085" max="5085" width="52.85546875" customWidth="1"/>
    <col min="5086" max="5086" width="23.85546875" customWidth="1"/>
    <col min="5087" max="5087" width="9" customWidth="1"/>
    <col min="5088" max="5088" width="23.85546875" customWidth="1"/>
    <col min="5089" max="5089" width="9" customWidth="1"/>
    <col min="5341" max="5341" width="52.85546875" customWidth="1"/>
    <col min="5342" max="5342" width="23.85546875" customWidth="1"/>
    <col min="5343" max="5343" width="9" customWidth="1"/>
    <col min="5344" max="5344" width="23.85546875" customWidth="1"/>
    <col min="5345" max="5345" width="9" customWidth="1"/>
    <col min="5597" max="5597" width="52.85546875" customWidth="1"/>
    <col min="5598" max="5598" width="23.85546875" customWidth="1"/>
    <col min="5599" max="5599" width="9" customWidth="1"/>
    <col min="5600" max="5600" width="23.85546875" customWidth="1"/>
    <col min="5601" max="5601" width="9" customWidth="1"/>
    <col min="5853" max="5853" width="52.85546875" customWidth="1"/>
    <col min="5854" max="5854" width="23.85546875" customWidth="1"/>
    <col min="5855" max="5855" width="9" customWidth="1"/>
    <col min="5856" max="5856" width="23.85546875" customWidth="1"/>
    <col min="5857" max="5857" width="9" customWidth="1"/>
    <col min="6109" max="6109" width="52.85546875" customWidth="1"/>
    <col min="6110" max="6110" width="23.85546875" customWidth="1"/>
    <col min="6111" max="6111" width="9" customWidth="1"/>
    <col min="6112" max="6112" width="23.85546875" customWidth="1"/>
    <col min="6113" max="6113" width="9" customWidth="1"/>
    <col min="6365" max="6365" width="52.85546875" customWidth="1"/>
    <col min="6366" max="6366" width="23.85546875" customWidth="1"/>
    <col min="6367" max="6367" width="9" customWidth="1"/>
    <col min="6368" max="6368" width="23.85546875" customWidth="1"/>
    <col min="6369" max="6369" width="9" customWidth="1"/>
    <col min="6621" max="6621" width="52.85546875" customWidth="1"/>
    <col min="6622" max="6622" width="23.85546875" customWidth="1"/>
    <col min="6623" max="6623" width="9" customWidth="1"/>
    <col min="6624" max="6624" width="23.85546875" customWidth="1"/>
    <col min="6625" max="6625" width="9" customWidth="1"/>
    <col min="6877" max="6877" width="52.85546875" customWidth="1"/>
    <col min="6878" max="6878" width="23.85546875" customWidth="1"/>
    <col min="6879" max="6879" width="9" customWidth="1"/>
    <col min="6880" max="6880" width="23.85546875" customWidth="1"/>
    <col min="6881" max="6881" width="9" customWidth="1"/>
    <col min="7133" max="7133" width="52.85546875" customWidth="1"/>
    <col min="7134" max="7134" width="23.85546875" customWidth="1"/>
    <col min="7135" max="7135" width="9" customWidth="1"/>
    <col min="7136" max="7136" width="23.85546875" customWidth="1"/>
    <col min="7137" max="7137" width="9" customWidth="1"/>
    <col min="7389" max="7389" width="52.85546875" customWidth="1"/>
    <col min="7390" max="7390" width="23.85546875" customWidth="1"/>
    <col min="7391" max="7391" width="9" customWidth="1"/>
    <col min="7392" max="7392" width="23.85546875" customWidth="1"/>
    <col min="7393" max="7393" width="9" customWidth="1"/>
    <col min="7645" max="7645" width="52.85546875" customWidth="1"/>
    <col min="7646" max="7646" width="23.85546875" customWidth="1"/>
    <col min="7647" max="7647" width="9" customWidth="1"/>
    <col min="7648" max="7648" width="23.85546875" customWidth="1"/>
    <col min="7649" max="7649" width="9" customWidth="1"/>
    <col min="7901" max="7901" width="52.85546875" customWidth="1"/>
    <col min="7902" max="7902" width="23.85546875" customWidth="1"/>
    <col min="7903" max="7903" width="9" customWidth="1"/>
    <col min="7904" max="7904" width="23.85546875" customWidth="1"/>
    <col min="7905" max="7905" width="9" customWidth="1"/>
    <col min="8157" max="8157" width="52.85546875" customWidth="1"/>
    <col min="8158" max="8158" width="23.85546875" customWidth="1"/>
    <col min="8159" max="8159" width="9" customWidth="1"/>
    <col min="8160" max="8160" width="23.85546875" customWidth="1"/>
    <col min="8161" max="8161" width="9" customWidth="1"/>
    <col min="8413" max="8413" width="52.85546875" customWidth="1"/>
    <col min="8414" max="8414" width="23.85546875" customWidth="1"/>
    <col min="8415" max="8415" width="9" customWidth="1"/>
    <col min="8416" max="8416" width="23.85546875" customWidth="1"/>
    <col min="8417" max="8417" width="9" customWidth="1"/>
    <col min="8669" max="8669" width="52.85546875" customWidth="1"/>
    <col min="8670" max="8670" width="23.85546875" customWidth="1"/>
    <col min="8671" max="8671" width="9" customWidth="1"/>
    <col min="8672" max="8672" width="23.85546875" customWidth="1"/>
    <col min="8673" max="8673" width="9" customWidth="1"/>
    <col min="8925" max="8925" width="52.85546875" customWidth="1"/>
    <col min="8926" max="8926" width="23.85546875" customWidth="1"/>
    <col min="8927" max="8927" width="9" customWidth="1"/>
    <col min="8928" max="8928" width="23.85546875" customWidth="1"/>
    <col min="8929" max="8929" width="9" customWidth="1"/>
    <col min="9181" max="9181" width="52.85546875" customWidth="1"/>
    <col min="9182" max="9182" width="23.85546875" customWidth="1"/>
    <col min="9183" max="9183" width="9" customWidth="1"/>
    <col min="9184" max="9184" width="23.85546875" customWidth="1"/>
    <col min="9185" max="9185" width="9" customWidth="1"/>
    <col min="9437" max="9437" width="52.85546875" customWidth="1"/>
    <col min="9438" max="9438" width="23.85546875" customWidth="1"/>
    <col min="9439" max="9439" width="9" customWidth="1"/>
    <col min="9440" max="9440" width="23.85546875" customWidth="1"/>
    <col min="9441" max="9441" width="9" customWidth="1"/>
    <col min="9693" max="9693" width="52.85546875" customWidth="1"/>
    <col min="9694" max="9694" width="23.85546875" customWidth="1"/>
    <col min="9695" max="9695" width="9" customWidth="1"/>
    <col min="9696" max="9696" width="23.85546875" customWidth="1"/>
    <col min="9697" max="9697" width="9" customWidth="1"/>
    <col min="9949" max="9949" width="52.85546875" customWidth="1"/>
    <col min="9950" max="9950" width="23.85546875" customWidth="1"/>
    <col min="9951" max="9951" width="9" customWidth="1"/>
    <col min="9952" max="9952" width="23.85546875" customWidth="1"/>
    <col min="9953" max="9953" width="9" customWidth="1"/>
    <col min="10205" max="10205" width="52.85546875" customWidth="1"/>
    <col min="10206" max="10206" width="23.85546875" customWidth="1"/>
    <col min="10207" max="10207" width="9" customWidth="1"/>
    <col min="10208" max="10208" width="23.85546875" customWidth="1"/>
    <col min="10209" max="10209" width="9" customWidth="1"/>
    <col min="10461" max="10461" width="52.85546875" customWidth="1"/>
    <col min="10462" max="10462" width="23.85546875" customWidth="1"/>
    <col min="10463" max="10463" width="9" customWidth="1"/>
    <col min="10464" max="10464" width="23.85546875" customWidth="1"/>
    <col min="10465" max="10465" width="9" customWidth="1"/>
    <col min="10717" max="10717" width="52.85546875" customWidth="1"/>
    <col min="10718" max="10718" width="23.85546875" customWidth="1"/>
    <col min="10719" max="10719" width="9" customWidth="1"/>
    <col min="10720" max="10720" width="23.85546875" customWidth="1"/>
    <col min="10721" max="10721" width="9" customWidth="1"/>
    <col min="10973" max="10973" width="52.85546875" customWidth="1"/>
    <col min="10974" max="10974" width="23.85546875" customWidth="1"/>
    <col min="10975" max="10975" width="9" customWidth="1"/>
    <col min="10976" max="10976" width="23.85546875" customWidth="1"/>
    <col min="10977" max="10977" width="9" customWidth="1"/>
    <col min="11229" max="11229" width="52.85546875" customWidth="1"/>
    <col min="11230" max="11230" width="23.85546875" customWidth="1"/>
    <col min="11231" max="11231" width="9" customWidth="1"/>
    <col min="11232" max="11232" width="23.85546875" customWidth="1"/>
    <col min="11233" max="11233" width="9" customWidth="1"/>
    <col min="11485" max="11485" width="52.85546875" customWidth="1"/>
    <col min="11486" max="11486" width="23.85546875" customWidth="1"/>
    <col min="11487" max="11487" width="9" customWidth="1"/>
    <col min="11488" max="11488" width="23.85546875" customWidth="1"/>
    <col min="11489" max="11489" width="9" customWidth="1"/>
    <col min="11741" max="11741" width="52.85546875" customWidth="1"/>
    <col min="11742" max="11742" width="23.85546875" customWidth="1"/>
    <col min="11743" max="11743" width="9" customWidth="1"/>
    <col min="11744" max="11744" width="23.85546875" customWidth="1"/>
    <col min="11745" max="11745" width="9" customWidth="1"/>
    <col min="11997" max="11997" width="52.85546875" customWidth="1"/>
    <col min="11998" max="11998" width="23.85546875" customWidth="1"/>
    <col min="11999" max="11999" width="9" customWidth="1"/>
    <col min="12000" max="12000" width="23.85546875" customWidth="1"/>
    <col min="12001" max="12001" width="9" customWidth="1"/>
    <col min="12253" max="12253" width="52.85546875" customWidth="1"/>
    <col min="12254" max="12254" width="23.85546875" customWidth="1"/>
    <col min="12255" max="12255" width="9" customWidth="1"/>
    <col min="12256" max="12256" width="23.85546875" customWidth="1"/>
    <col min="12257" max="12257" width="9" customWidth="1"/>
    <col min="12509" max="12509" width="52.85546875" customWidth="1"/>
    <col min="12510" max="12510" width="23.85546875" customWidth="1"/>
    <col min="12511" max="12511" width="9" customWidth="1"/>
    <col min="12512" max="12512" width="23.85546875" customWidth="1"/>
    <col min="12513" max="12513" width="9" customWidth="1"/>
    <col min="12765" max="12765" width="52.85546875" customWidth="1"/>
    <col min="12766" max="12766" width="23.85546875" customWidth="1"/>
    <col min="12767" max="12767" width="9" customWidth="1"/>
    <col min="12768" max="12768" width="23.85546875" customWidth="1"/>
    <col min="12769" max="12769" width="9" customWidth="1"/>
    <col min="13021" max="13021" width="52.85546875" customWidth="1"/>
    <col min="13022" max="13022" width="23.85546875" customWidth="1"/>
    <col min="13023" max="13023" width="9" customWidth="1"/>
    <col min="13024" max="13024" width="23.85546875" customWidth="1"/>
    <col min="13025" max="13025" width="9" customWidth="1"/>
    <col min="13277" max="13277" width="52.85546875" customWidth="1"/>
    <col min="13278" max="13278" width="23.85546875" customWidth="1"/>
    <col min="13279" max="13279" width="9" customWidth="1"/>
    <col min="13280" max="13280" width="23.85546875" customWidth="1"/>
    <col min="13281" max="13281" width="9" customWidth="1"/>
    <col min="13533" max="13533" width="52.85546875" customWidth="1"/>
    <col min="13534" max="13534" width="23.85546875" customWidth="1"/>
    <col min="13535" max="13535" width="9" customWidth="1"/>
    <col min="13536" max="13536" width="23.85546875" customWidth="1"/>
    <col min="13537" max="13537" width="9" customWidth="1"/>
    <col min="13789" max="13789" width="52.85546875" customWidth="1"/>
    <col min="13790" max="13790" width="23.85546875" customWidth="1"/>
    <col min="13791" max="13791" width="9" customWidth="1"/>
    <col min="13792" max="13792" width="23.85546875" customWidth="1"/>
    <col min="13793" max="13793" width="9" customWidth="1"/>
    <col min="14045" max="14045" width="52.85546875" customWidth="1"/>
    <col min="14046" max="14046" width="23.85546875" customWidth="1"/>
    <col min="14047" max="14047" width="9" customWidth="1"/>
    <col min="14048" max="14048" width="23.85546875" customWidth="1"/>
    <col min="14049" max="14049" width="9" customWidth="1"/>
    <col min="14301" max="14301" width="52.85546875" customWidth="1"/>
    <col min="14302" max="14302" width="23.85546875" customWidth="1"/>
    <col min="14303" max="14303" width="9" customWidth="1"/>
    <col min="14304" max="14304" width="23.85546875" customWidth="1"/>
    <col min="14305" max="14305" width="9" customWidth="1"/>
    <col min="14557" max="14557" width="52.85546875" customWidth="1"/>
    <col min="14558" max="14558" width="23.85546875" customWidth="1"/>
    <col min="14559" max="14559" width="9" customWidth="1"/>
    <col min="14560" max="14560" width="23.85546875" customWidth="1"/>
    <col min="14561" max="14561" width="9" customWidth="1"/>
    <col min="14813" max="14813" width="52.85546875" customWidth="1"/>
    <col min="14814" max="14814" width="23.85546875" customWidth="1"/>
    <col min="14815" max="14815" width="9" customWidth="1"/>
    <col min="14816" max="14816" width="23.85546875" customWidth="1"/>
    <col min="14817" max="14817" width="9" customWidth="1"/>
    <col min="15069" max="15069" width="52.85546875" customWidth="1"/>
    <col min="15070" max="15070" width="23.85546875" customWidth="1"/>
    <col min="15071" max="15071" width="9" customWidth="1"/>
    <col min="15072" max="15072" width="23.85546875" customWidth="1"/>
    <col min="15073" max="15073" width="9" customWidth="1"/>
    <col min="15325" max="15325" width="52.85546875" customWidth="1"/>
    <col min="15326" max="15326" width="23.85546875" customWidth="1"/>
    <col min="15327" max="15327" width="9" customWidth="1"/>
    <col min="15328" max="15328" width="23.85546875" customWidth="1"/>
    <col min="15329" max="15329" width="9" customWidth="1"/>
    <col min="15581" max="15581" width="52.85546875" customWidth="1"/>
    <col min="15582" max="15582" width="23.85546875" customWidth="1"/>
    <col min="15583" max="15583" width="9" customWidth="1"/>
    <col min="15584" max="15584" width="23.85546875" customWidth="1"/>
    <col min="15585" max="15585" width="9" customWidth="1"/>
    <col min="15837" max="15837" width="52.85546875" customWidth="1"/>
    <col min="15838" max="15838" width="23.85546875" customWidth="1"/>
    <col min="15839" max="15839" width="9" customWidth="1"/>
    <col min="15840" max="15840" width="23.85546875" customWidth="1"/>
    <col min="15841" max="15841" width="9" customWidth="1"/>
    <col min="16093" max="16093" width="52.85546875" customWidth="1"/>
    <col min="16094" max="16094" width="23.85546875" customWidth="1"/>
    <col min="16095" max="16095" width="9" customWidth="1"/>
    <col min="16096" max="16096" width="23.85546875" customWidth="1"/>
    <col min="16097" max="16097" width="9" customWidth="1"/>
  </cols>
  <sheetData>
    <row r="2" spans="2:3" s="25" customFormat="1" x14ac:dyDescent="0.25">
      <c r="B2"/>
      <c r="C2"/>
    </row>
    <row r="3" spans="2:3" s="25" customFormat="1" ht="12.75" x14ac:dyDescent="0.2">
      <c r="B3" s="51" t="s">
        <v>0</v>
      </c>
      <c r="C3" s="51"/>
    </row>
    <row r="4" spans="2:3" s="25" customFormat="1" ht="12.75" x14ac:dyDescent="0.2">
      <c r="B4" s="51"/>
      <c r="C4" s="51"/>
    </row>
    <row r="5" spans="2:3" s="25" customFormat="1" ht="12.75" x14ac:dyDescent="0.2">
      <c r="B5" s="52" t="s">
        <v>1</v>
      </c>
      <c r="C5" s="52"/>
    </row>
    <row r="6" spans="2:3" s="25" customFormat="1" ht="12.75" x14ac:dyDescent="0.2">
      <c r="B6" s="53"/>
      <c r="C6" s="53"/>
    </row>
    <row r="7" spans="2:3" s="25" customFormat="1" ht="12.75" x14ac:dyDescent="0.2">
      <c r="B7" s="54" t="s">
        <v>2</v>
      </c>
      <c r="C7" s="54"/>
    </row>
    <row r="8" spans="2:3" s="25" customFormat="1" x14ac:dyDescent="0.25">
      <c r="B8" s="55" t="s">
        <v>98</v>
      </c>
      <c r="C8" s="55"/>
    </row>
    <row r="9" spans="2:3" x14ac:dyDescent="0.25">
      <c r="B9" s="2"/>
      <c r="C9" s="2"/>
    </row>
    <row r="10" spans="2:3" x14ac:dyDescent="0.25">
      <c r="B10" s="3" t="s">
        <v>3</v>
      </c>
      <c r="C10" s="44"/>
    </row>
    <row r="11" spans="2:3" x14ac:dyDescent="0.25">
      <c r="B11" s="56" t="s">
        <v>4</v>
      </c>
      <c r="C11" s="56"/>
    </row>
    <row r="12" spans="2:3" x14ac:dyDescent="0.25">
      <c r="B12" s="50" t="s">
        <v>5</v>
      </c>
      <c r="C12" s="50"/>
    </row>
    <row r="13" spans="2:3" x14ac:dyDescent="0.25">
      <c r="B13" s="58" t="s">
        <v>6</v>
      </c>
      <c r="C13" s="58"/>
    </row>
    <row r="14" spans="2:3" x14ac:dyDescent="0.25">
      <c r="B14" s="4" t="s">
        <v>48</v>
      </c>
      <c r="C14" s="5">
        <f>C15</f>
        <v>1815</v>
      </c>
    </row>
    <row r="15" spans="2:3" x14ac:dyDescent="0.25">
      <c r="B15" s="6" t="s">
        <v>50</v>
      </c>
      <c r="C15" s="17">
        <v>1815</v>
      </c>
    </row>
    <row r="16" spans="2:3" x14ac:dyDescent="0.25">
      <c r="B16" s="4" t="s">
        <v>7</v>
      </c>
      <c r="C16" s="5">
        <f>SUM(C17:C47)</f>
        <v>247886.56999999995</v>
      </c>
    </row>
    <row r="17" spans="2:4" s="1" customFormat="1" ht="12.75" x14ac:dyDescent="0.2">
      <c r="B17" s="40" t="s">
        <v>59</v>
      </c>
      <c r="C17" s="17">
        <v>21681.05</v>
      </c>
      <c r="D17" s="48"/>
    </row>
    <row r="18" spans="2:4" s="1" customFormat="1" ht="12.75" x14ac:dyDescent="0.2">
      <c r="B18" s="40" t="s">
        <v>60</v>
      </c>
      <c r="C18" s="17">
        <v>53902.71</v>
      </c>
    </row>
    <row r="19" spans="2:4" s="1" customFormat="1" ht="12.75" x14ac:dyDescent="0.2">
      <c r="B19" s="40" t="s">
        <v>61</v>
      </c>
      <c r="C19" s="17">
        <v>27607.07</v>
      </c>
    </row>
    <row r="20" spans="2:4" s="1" customFormat="1" ht="12.75" x14ac:dyDescent="0.2">
      <c r="B20" s="40" t="s">
        <v>62</v>
      </c>
      <c r="C20" s="17">
        <v>9700.66</v>
      </c>
    </row>
    <row r="21" spans="2:4" s="1" customFormat="1" ht="12.75" x14ac:dyDescent="0.2">
      <c r="B21" s="40" t="s">
        <v>63</v>
      </c>
      <c r="C21" s="17">
        <v>7737.39</v>
      </c>
    </row>
    <row r="22" spans="2:4" s="1" customFormat="1" ht="12.75" x14ac:dyDescent="0.2">
      <c r="B22" s="40" t="s">
        <v>64</v>
      </c>
      <c r="C22" s="17">
        <v>4294.53</v>
      </c>
    </row>
    <row r="23" spans="2:4" s="1" customFormat="1" ht="12.75" x14ac:dyDescent="0.2">
      <c r="B23" s="40" t="s">
        <v>65</v>
      </c>
      <c r="C23" s="17">
        <v>3225.45</v>
      </c>
    </row>
    <row r="24" spans="2:4" s="1" customFormat="1" ht="12.75" x14ac:dyDescent="0.2">
      <c r="B24" s="40" t="s">
        <v>66</v>
      </c>
      <c r="C24" s="17">
        <v>25513.17</v>
      </c>
    </row>
    <row r="25" spans="2:4" s="1" customFormat="1" ht="12.75" x14ac:dyDescent="0.2">
      <c r="B25" s="40" t="s">
        <v>67</v>
      </c>
      <c r="C25" s="17">
        <v>2243.4499999999998</v>
      </c>
    </row>
    <row r="26" spans="2:4" s="1" customFormat="1" ht="12.75" x14ac:dyDescent="0.2">
      <c r="B26" s="40" t="s">
        <v>87</v>
      </c>
      <c r="C26" s="17">
        <v>0</v>
      </c>
    </row>
    <row r="27" spans="2:4" s="1" customFormat="1" ht="12.75" x14ac:dyDescent="0.2">
      <c r="B27" s="40" t="s">
        <v>90</v>
      </c>
      <c r="C27" s="17">
        <v>0</v>
      </c>
    </row>
    <row r="28" spans="2:4" s="1" customFormat="1" ht="12.75" x14ac:dyDescent="0.2">
      <c r="B28" s="40" t="s">
        <v>68</v>
      </c>
      <c r="C28" s="17">
        <v>4628.51</v>
      </c>
    </row>
    <row r="29" spans="2:4" s="1" customFormat="1" ht="12.75" x14ac:dyDescent="0.2">
      <c r="B29" s="40" t="s">
        <v>69</v>
      </c>
      <c r="C29" s="17">
        <v>16759.84</v>
      </c>
    </row>
    <row r="30" spans="2:4" s="1" customFormat="1" ht="12.75" x14ac:dyDescent="0.2">
      <c r="B30" s="40" t="s">
        <v>70</v>
      </c>
      <c r="C30" s="17">
        <v>7461.63</v>
      </c>
    </row>
    <row r="31" spans="2:4" s="1" customFormat="1" ht="12.75" x14ac:dyDescent="0.2">
      <c r="B31" s="40" t="s">
        <v>71</v>
      </c>
      <c r="C31" s="17">
        <v>2475.02</v>
      </c>
    </row>
    <row r="32" spans="2:4" s="1" customFormat="1" ht="12.75" x14ac:dyDescent="0.2">
      <c r="B32" s="40" t="s">
        <v>72</v>
      </c>
      <c r="C32" s="17">
        <v>2779.86</v>
      </c>
    </row>
    <row r="33" spans="2:3" s="1" customFormat="1" ht="12.75" x14ac:dyDescent="0.2">
      <c r="B33" s="40" t="s">
        <v>73</v>
      </c>
      <c r="C33" s="17">
        <v>4847.09</v>
      </c>
    </row>
    <row r="34" spans="2:3" s="1" customFormat="1" ht="12.75" x14ac:dyDescent="0.2">
      <c r="B34" s="40" t="s">
        <v>74</v>
      </c>
      <c r="C34" s="17">
        <v>4505.01</v>
      </c>
    </row>
    <row r="35" spans="2:3" s="1" customFormat="1" ht="12.75" x14ac:dyDescent="0.2">
      <c r="B35" s="40" t="s">
        <v>75</v>
      </c>
      <c r="C35" s="17">
        <v>1079.6300000000001</v>
      </c>
    </row>
    <row r="36" spans="2:3" s="1" customFormat="1" ht="12.75" x14ac:dyDescent="0.2">
      <c r="B36" s="42" t="s">
        <v>86</v>
      </c>
      <c r="C36" s="17"/>
    </row>
    <row r="37" spans="2:3" s="1" customFormat="1" ht="12.75" x14ac:dyDescent="0.2">
      <c r="B37" s="40" t="s">
        <v>91</v>
      </c>
      <c r="C37" s="17">
        <v>8556.31</v>
      </c>
    </row>
    <row r="38" spans="2:3" s="1" customFormat="1" ht="12.75" x14ac:dyDescent="0.2">
      <c r="B38" s="40" t="s">
        <v>76</v>
      </c>
      <c r="C38" s="17">
        <v>88.68</v>
      </c>
    </row>
    <row r="39" spans="2:3" s="1" customFormat="1" ht="12.75" x14ac:dyDescent="0.2">
      <c r="B39" s="40" t="s">
        <v>77</v>
      </c>
      <c r="C39" s="17">
        <v>10751.09</v>
      </c>
    </row>
    <row r="40" spans="2:3" s="1" customFormat="1" ht="12.75" x14ac:dyDescent="0.2">
      <c r="B40" s="40" t="s">
        <v>106</v>
      </c>
      <c r="C40" s="17">
        <v>0</v>
      </c>
    </row>
    <row r="41" spans="2:3" s="1" customFormat="1" ht="12.75" x14ac:dyDescent="0.2">
      <c r="B41" s="42" t="s">
        <v>78</v>
      </c>
      <c r="C41" s="17"/>
    </row>
    <row r="42" spans="2:3" s="1" customFormat="1" ht="12.75" x14ac:dyDescent="0.2">
      <c r="B42" s="40" t="s">
        <v>79</v>
      </c>
      <c r="C42" s="17">
        <v>7865.21</v>
      </c>
    </row>
    <row r="43" spans="2:3" s="1" customFormat="1" ht="12.75" x14ac:dyDescent="0.2">
      <c r="B43" s="40" t="s">
        <v>80</v>
      </c>
      <c r="C43" s="17">
        <v>1051.24</v>
      </c>
    </row>
    <row r="44" spans="2:3" s="1" customFormat="1" ht="12.75" x14ac:dyDescent="0.2">
      <c r="B44" s="40" t="s">
        <v>81</v>
      </c>
      <c r="C44" s="17">
        <v>4497.0600000000004</v>
      </c>
    </row>
    <row r="45" spans="2:3" s="1" customFormat="1" ht="12.75" x14ac:dyDescent="0.2">
      <c r="B45" s="40" t="s">
        <v>82</v>
      </c>
      <c r="C45" s="17">
        <v>0</v>
      </c>
    </row>
    <row r="46" spans="2:3" s="1" customFormat="1" ht="12.75" x14ac:dyDescent="0.2">
      <c r="B46" s="40" t="s">
        <v>83</v>
      </c>
      <c r="C46" s="17">
        <v>7472.48</v>
      </c>
    </row>
    <row r="47" spans="2:3" s="1" customFormat="1" ht="12.75" x14ac:dyDescent="0.2">
      <c r="B47" s="40" t="s">
        <v>84</v>
      </c>
      <c r="C47" s="17">
        <v>7162.43</v>
      </c>
    </row>
    <row r="48" spans="2:3" x14ac:dyDescent="0.25">
      <c r="B48" s="4" t="s">
        <v>8</v>
      </c>
      <c r="C48" s="5">
        <f>SUM(C49:C50)</f>
        <v>17119.11</v>
      </c>
    </row>
    <row r="49" spans="2:3" s="1" customFormat="1" ht="12.75" x14ac:dyDescent="0.2">
      <c r="B49" s="6" t="s">
        <v>9</v>
      </c>
      <c r="C49" s="17">
        <f>220.51+14592.28</f>
        <v>14812.79</v>
      </c>
    </row>
    <row r="50" spans="2:3" s="1" customFormat="1" ht="12.75" x14ac:dyDescent="0.2">
      <c r="B50" s="6" t="s">
        <v>39</v>
      </c>
      <c r="C50" s="17">
        <v>2306.3200000000002</v>
      </c>
    </row>
    <row r="51" spans="2:3" s="1" customFormat="1" ht="12.75" x14ac:dyDescent="0.2">
      <c r="B51" s="30" t="s">
        <v>47</v>
      </c>
      <c r="C51" s="27">
        <f>SUM(C52)</f>
        <v>218.76</v>
      </c>
    </row>
    <row r="52" spans="2:3" s="1" customFormat="1" ht="12.75" x14ac:dyDescent="0.2">
      <c r="B52" s="6" t="s">
        <v>49</v>
      </c>
      <c r="C52" s="7">
        <v>218.76</v>
      </c>
    </row>
    <row r="53" spans="2:3" x14ac:dyDescent="0.25">
      <c r="B53" s="8" t="s">
        <v>10</v>
      </c>
      <c r="C53" s="26">
        <f>C14+C16+C48+C51</f>
        <v>267039.43999999994</v>
      </c>
    </row>
    <row r="54" spans="2:3" x14ac:dyDescent="0.25">
      <c r="B54" s="8" t="s">
        <v>40</v>
      </c>
      <c r="C54" s="26">
        <v>0</v>
      </c>
    </row>
    <row r="55" spans="2:3" x14ac:dyDescent="0.25">
      <c r="B55" s="8" t="s">
        <v>51</v>
      </c>
      <c r="C55" s="26">
        <v>0</v>
      </c>
    </row>
    <row r="56" spans="2:3" x14ac:dyDescent="0.25">
      <c r="B56" s="10" t="s">
        <v>11</v>
      </c>
      <c r="C56" s="9">
        <v>758.18</v>
      </c>
    </row>
    <row r="57" spans="2:3" x14ac:dyDescent="0.25">
      <c r="B57" s="11" t="s">
        <v>12</v>
      </c>
      <c r="C57" s="9">
        <f>C53+C55+C56</f>
        <v>267797.61999999994</v>
      </c>
    </row>
    <row r="58" spans="2:3" x14ac:dyDescent="0.25">
      <c r="B58" s="12" t="s">
        <v>4</v>
      </c>
      <c r="C58" s="13"/>
    </row>
    <row r="59" spans="2:3" x14ac:dyDescent="0.25">
      <c r="B59" s="3" t="s">
        <v>13</v>
      </c>
      <c r="C59" s="44"/>
    </row>
    <row r="60" spans="2:3" x14ac:dyDescent="0.25">
      <c r="B60" s="56" t="s">
        <v>4</v>
      </c>
      <c r="C60" s="56"/>
    </row>
    <row r="61" spans="2:3" x14ac:dyDescent="0.25">
      <c r="B61" s="59" t="s">
        <v>14</v>
      </c>
      <c r="C61" s="59"/>
    </row>
    <row r="62" spans="2:3" x14ac:dyDescent="0.25">
      <c r="B62" s="60" t="s">
        <v>15</v>
      </c>
      <c r="C62" s="60"/>
    </row>
    <row r="63" spans="2:3" x14ac:dyDescent="0.25">
      <c r="B63" s="4" t="s">
        <v>16</v>
      </c>
      <c r="C63" s="5">
        <v>188402.61</v>
      </c>
    </row>
    <row r="64" spans="2:3" x14ac:dyDescent="0.25">
      <c r="B64" s="4" t="s">
        <v>17</v>
      </c>
      <c r="C64" s="5">
        <v>0</v>
      </c>
    </row>
    <row r="65" spans="2:3" x14ac:dyDescent="0.25">
      <c r="B65" s="4" t="s">
        <v>18</v>
      </c>
      <c r="C65" s="15">
        <v>8593.2099999999991</v>
      </c>
    </row>
    <row r="66" spans="2:3" x14ac:dyDescent="0.25">
      <c r="B66" s="4" t="s">
        <v>31</v>
      </c>
      <c r="C66" s="5">
        <v>2059.9899999999998</v>
      </c>
    </row>
    <row r="67" spans="2:3" x14ac:dyDescent="0.25">
      <c r="B67" s="14" t="s">
        <v>32</v>
      </c>
      <c r="C67" s="15">
        <v>196.14</v>
      </c>
    </row>
    <row r="68" spans="2:3" x14ac:dyDescent="0.25">
      <c r="B68" s="14" t="s">
        <v>36</v>
      </c>
      <c r="C68" s="15">
        <v>1099.1400000000001</v>
      </c>
    </row>
    <row r="69" spans="2:3" x14ac:dyDescent="0.25">
      <c r="B69" s="14" t="s">
        <v>38</v>
      </c>
      <c r="C69" s="15">
        <v>0</v>
      </c>
    </row>
    <row r="70" spans="2:3" x14ac:dyDescent="0.25">
      <c r="B70" s="14" t="s">
        <v>19</v>
      </c>
      <c r="C70" s="15">
        <v>68371.97</v>
      </c>
    </row>
    <row r="71" spans="2:3" x14ac:dyDescent="0.25">
      <c r="B71" s="14" t="s">
        <v>20</v>
      </c>
      <c r="C71" s="15">
        <v>29400</v>
      </c>
    </row>
    <row r="72" spans="2:3" x14ac:dyDescent="0.25">
      <c r="B72" s="4" t="s">
        <v>42</v>
      </c>
      <c r="C72" s="5">
        <v>34681.910000000003</v>
      </c>
    </row>
    <row r="73" spans="2:3" x14ac:dyDescent="0.25">
      <c r="B73" s="4" t="s">
        <v>37</v>
      </c>
      <c r="C73" s="5">
        <v>762.95</v>
      </c>
    </row>
    <row r="74" spans="2:3" x14ac:dyDescent="0.25">
      <c r="B74" s="4" t="s">
        <v>45</v>
      </c>
      <c r="C74" s="5">
        <v>1932.78</v>
      </c>
    </row>
    <row r="75" spans="2:3" x14ac:dyDescent="0.25">
      <c r="B75" s="14" t="s">
        <v>21</v>
      </c>
      <c r="C75" s="15">
        <v>194427.87</v>
      </c>
    </row>
    <row r="76" spans="2:3" s="1" customFormat="1" ht="12.75" x14ac:dyDescent="0.2">
      <c r="B76" s="16" t="s">
        <v>22</v>
      </c>
      <c r="C76" s="17">
        <v>192421.78</v>
      </c>
    </row>
    <row r="77" spans="2:3" s="1" customFormat="1" ht="12.75" x14ac:dyDescent="0.2">
      <c r="B77" s="16" t="s">
        <v>23</v>
      </c>
      <c r="C77" s="17">
        <v>1833.68</v>
      </c>
    </row>
    <row r="78" spans="2:3" s="1" customFormat="1" ht="12.75" x14ac:dyDescent="0.2">
      <c r="B78" s="16" t="s">
        <v>43</v>
      </c>
      <c r="C78" s="17">
        <v>172.41</v>
      </c>
    </row>
    <row r="79" spans="2:3" s="1" customFormat="1" ht="12.75" x14ac:dyDescent="0.2">
      <c r="B79" s="16" t="s">
        <v>53</v>
      </c>
      <c r="C79" s="17">
        <v>0</v>
      </c>
    </row>
    <row r="80" spans="2:3" x14ac:dyDescent="0.25">
      <c r="B80" s="18" t="s">
        <v>24</v>
      </c>
      <c r="C80" s="15">
        <v>0</v>
      </c>
    </row>
    <row r="81" spans="2:3" x14ac:dyDescent="0.25">
      <c r="B81" s="16" t="s">
        <v>41</v>
      </c>
      <c r="C81" s="17">
        <v>0</v>
      </c>
    </row>
    <row r="82" spans="2:3" x14ac:dyDescent="0.25">
      <c r="B82" s="16" t="s">
        <v>44</v>
      </c>
      <c r="C82" s="17">
        <v>0</v>
      </c>
    </row>
    <row r="83" spans="2:3" x14ac:dyDescent="0.25">
      <c r="B83" s="18" t="s">
        <v>103</v>
      </c>
      <c r="C83" s="28">
        <v>0</v>
      </c>
    </row>
    <row r="84" spans="2:3" x14ac:dyDescent="0.25">
      <c r="B84" s="18" t="s">
        <v>25</v>
      </c>
      <c r="C84" s="19">
        <v>393.12</v>
      </c>
    </row>
    <row r="85" spans="2:3" x14ac:dyDescent="0.25">
      <c r="B85" s="18" t="s">
        <v>26</v>
      </c>
      <c r="C85" s="19">
        <v>30236.32</v>
      </c>
    </row>
    <row r="86" spans="2:3" x14ac:dyDescent="0.25">
      <c r="B86" s="4" t="s">
        <v>27</v>
      </c>
      <c r="C86" s="5">
        <v>1759.73</v>
      </c>
    </row>
    <row r="87" spans="2:3" x14ac:dyDescent="0.25">
      <c r="B87" s="4" t="s">
        <v>35</v>
      </c>
      <c r="C87" s="5">
        <v>0</v>
      </c>
    </row>
    <row r="88" spans="2:3" x14ac:dyDescent="0.25">
      <c r="B88" s="4" t="s">
        <v>88</v>
      </c>
      <c r="C88" s="5">
        <v>0.31</v>
      </c>
    </row>
    <row r="89" spans="2:3" x14ac:dyDescent="0.25">
      <c r="B89" s="8" t="s">
        <v>28</v>
      </c>
      <c r="C89" s="9">
        <f>SUM(C63+C64+C65+C66+C67+C68+C69+C70+C71+C72+C73+C74+C75+C80+C83+C84+C85+C86+C87+C88)</f>
        <v>562318.05000000005</v>
      </c>
    </row>
    <row r="90" spans="2:3" x14ac:dyDescent="0.25">
      <c r="B90" s="8" t="s">
        <v>34</v>
      </c>
      <c r="C90" s="9">
        <v>1832.02</v>
      </c>
    </row>
    <row r="91" spans="2:3" x14ac:dyDescent="0.25">
      <c r="B91" s="8" t="s">
        <v>33</v>
      </c>
      <c r="C91" s="9">
        <v>0</v>
      </c>
    </row>
    <row r="92" spans="2:3" x14ac:dyDescent="0.25">
      <c r="B92" s="20" t="s">
        <v>29</v>
      </c>
      <c r="C92" s="9">
        <f>C89+C90+C91</f>
        <v>564150.07000000007</v>
      </c>
    </row>
    <row r="93" spans="2:3" x14ac:dyDescent="0.25">
      <c r="B93" s="21"/>
      <c r="C93" s="5"/>
    </row>
    <row r="94" spans="2:3" s="23" customFormat="1" ht="15.75" thickBot="1" x14ac:dyDescent="0.3">
      <c r="B94" s="22" t="s">
        <v>30</v>
      </c>
      <c r="C94" s="31">
        <f>C57-C92</f>
        <v>-296352.45000000013</v>
      </c>
    </row>
    <row r="95" spans="2:3" ht="15.75" thickTop="1" x14ac:dyDescent="0.25">
      <c r="B95" s="61" t="s">
        <v>4</v>
      </c>
      <c r="C95" s="61"/>
    </row>
    <row r="96" spans="2:3" x14ac:dyDescent="0.25">
      <c r="B96" s="57" t="s">
        <v>85</v>
      </c>
      <c r="C96" s="57"/>
    </row>
    <row r="97" spans="2:3" x14ac:dyDescent="0.25">
      <c r="B97" s="57" t="s">
        <v>109</v>
      </c>
      <c r="C97" s="57"/>
    </row>
    <row r="98" spans="2:3" x14ac:dyDescent="0.25">
      <c r="B98" s="24"/>
      <c r="C98" s="24"/>
    </row>
    <row r="99" spans="2:3" x14ac:dyDescent="0.25">
      <c r="B99" s="29"/>
      <c r="C99" s="24"/>
    </row>
    <row r="100" spans="2:3" x14ac:dyDescent="0.25">
      <c r="B100" s="29"/>
      <c r="C100" s="24"/>
    </row>
    <row r="101" spans="2:3" x14ac:dyDescent="0.25">
      <c r="B101" s="24"/>
      <c r="C101" s="24"/>
    </row>
  </sheetData>
  <mergeCells count="13">
    <mergeCell ref="B97:C97"/>
    <mergeCell ref="B13:C13"/>
    <mergeCell ref="B60:C60"/>
    <mergeCell ref="B61:C61"/>
    <mergeCell ref="B62:C62"/>
    <mergeCell ref="B95:C95"/>
    <mergeCell ref="B96:C96"/>
    <mergeCell ref="B12:C12"/>
    <mergeCell ref="B3:C4"/>
    <mergeCell ref="B5:C6"/>
    <mergeCell ref="B7:C7"/>
    <mergeCell ref="B8:C8"/>
    <mergeCell ref="B11:C11"/>
  </mergeCells>
  <pageMargins left="0.7" right="0.7" top="0.75" bottom="0.75" header="0.3" footer="0.3"/>
  <pageSetup paperSize="190"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 </vt:lpstr>
      <vt:lpstr>JUL</vt:lpstr>
      <vt:lpstr>AGO</vt:lpstr>
      <vt:lpstr>SEP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Cecy</cp:lastModifiedBy>
  <cp:lastPrinted>2015-03-17T00:05:34Z</cp:lastPrinted>
  <dcterms:created xsi:type="dcterms:W3CDTF">2012-07-07T00:04:48Z</dcterms:created>
  <dcterms:modified xsi:type="dcterms:W3CDTF">2015-11-11T16:32:32Z</dcterms:modified>
</cp:coreProperties>
</file>